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ЭтаКнига"/>
  <mc:AlternateContent xmlns:mc="http://schemas.openxmlformats.org/markup-compatibility/2006">
    <mc:Choice Requires="x15">
      <x15ac:absPath xmlns:x15ac="http://schemas.microsoft.com/office/spreadsheetml/2010/11/ac" url="C:\Users\alexander.pridnya\Desktop\ОКОЛО\"/>
    </mc:Choice>
  </mc:AlternateContent>
  <xr:revisionPtr revIDLastSave="0" documentId="13_ncr:1_{51F646CE-181F-48FA-8825-7CCD9A5245FE}" xr6:coauthVersionLast="47" xr6:coauthVersionMax="47" xr10:uidLastSave="{00000000-0000-0000-0000-000000000000}"/>
  <bookViews>
    <workbookView xWindow="-28910" yWindow="-110" windowWidth="29020" windowHeight="15700" xr2:uid="{00000000-000D-0000-FFFF-FFFF00000000}"/>
  </bookViews>
  <sheets>
    <sheet name="Титульный лист" sheetId="2" r:id="rId1"/>
    <sheet name="Требования" sheetId="4" r:id="rId2"/>
    <sheet name="Результат проверки " sheetId="25" r:id="rId3"/>
    <sheet name="Результат проверки Перекрёсток" sheetId="28" state="hidden" r:id="rId4"/>
    <sheet name="Фото" sheetId="26" r:id="rId5"/>
    <sheet name="Действия по устранению" sheetId="27" r:id="rId6"/>
  </sheets>
  <definedNames>
    <definedName name="_xlnm._FilterDatabase" localSheetId="1" hidden="1">Требования!$D$5:$I$85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28" l="1"/>
  <c r="I12" i="28"/>
  <c r="I11" i="28"/>
  <c r="I10" i="28"/>
  <c r="I9" i="28"/>
  <c r="I8" i="28"/>
  <c r="I7" i="28"/>
  <c r="H13" i="28"/>
  <c r="H12" i="28"/>
  <c r="H11" i="28"/>
  <c r="H10" i="28"/>
  <c r="H9" i="28"/>
  <c r="H8" i="28"/>
  <c r="H7" i="28"/>
  <c r="G13" i="28"/>
  <c r="G12" i="28"/>
  <c r="G11" i="28"/>
  <c r="G10" i="28"/>
  <c r="G9" i="28"/>
  <c r="G8" i="28"/>
  <c r="G7" i="28"/>
  <c r="F13" i="28"/>
  <c r="F12" i="28"/>
  <c r="F11" i="28"/>
  <c r="F10" i="28"/>
  <c r="F9" i="28"/>
  <c r="F8" i="28"/>
  <c r="F7" i="28"/>
  <c r="E13" i="28"/>
  <c r="E12" i="28"/>
  <c r="E11" i="28"/>
  <c r="E10" i="28"/>
  <c r="E9" i="28"/>
  <c r="E8" i="28"/>
  <c r="E7" i="28"/>
  <c r="D13" i="28"/>
  <c r="D12" i="28"/>
  <c r="D11" i="28"/>
  <c r="D10" i="28"/>
  <c r="D9" i="28"/>
  <c r="D8" i="28"/>
  <c r="D7" i="28"/>
  <c r="N14" i="28" l="1"/>
  <c r="C14" i="28"/>
  <c r="L13" i="28"/>
  <c r="L12" i="28"/>
  <c r="L11" i="28"/>
  <c r="K11" i="28"/>
  <c r="L10" i="28"/>
  <c r="L9" i="28"/>
  <c r="L8" i="28"/>
  <c r="L7" i="28"/>
  <c r="K7" i="28"/>
  <c r="M11" i="28" l="1"/>
  <c r="K10" i="28"/>
  <c r="M10" i="28" s="1"/>
  <c r="K9" i="28"/>
  <c r="K13" i="28"/>
  <c r="M13" i="28" s="1"/>
  <c r="K12" i="28"/>
  <c r="M12" i="28" s="1"/>
  <c r="K8" i="28"/>
  <c r="M8" i="28" s="1"/>
  <c r="J11" i="28"/>
  <c r="J7" i="28"/>
  <c r="J10" i="28"/>
  <c r="L14" i="28"/>
  <c r="J12" i="28"/>
  <c r="H14" i="28"/>
  <c r="J8" i="28"/>
  <c r="M7" i="28"/>
  <c r="J9" i="28"/>
  <c r="J13" i="28"/>
  <c r="I11" i="25"/>
  <c r="K14" i="28" l="1"/>
  <c r="M9" i="28"/>
  <c r="M14" i="28" s="1"/>
  <c r="M19" i="28" s="1"/>
  <c r="N19" i="28" s="1"/>
  <c r="M18" i="28"/>
  <c r="C14" i="25"/>
  <c r="E8" i="25" l="1"/>
  <c r="D8" i="25"/>
  <c r="D9" i="25"/>
  <c r="E9" i="25"/>
  <c r="D10" i="25"/>
  <c r="E10" i="25"/>
  <c r="F10" i="25"/>
  <c r="D11" i="25"/>
  <c r="E11" i="25"/>
  <c r="F11" i="25"/>
  <c r="D12" i="25"/>
  <c r="E12" i="25"/>
  <c r="F12" i="25"/>
  <c r="D13" i="25"/>
  <c r="E13" i="25"/>
  <c r="F13" i="25"/>
  <c r="D7" i="25"/>
  <c r="E7" i="25"/>
  <c r="F7" i="25"/>
  <c r="F8" i="25"/>
  <c r="F9" i="25"/>
  <c r="T14" i="25"/>
  <c r="I10" i="25" l="1"/>
  <c r="I12" i="25" l="1"/>
  <c r="I9" i="25"/>
  <c r="I8" i="25"/>
  <c r="I7" i="25"/>
  <c r="H12" i="25"/>
  <c r="H11" i="25"/>
  <c r="H10" i="25"/>
  <c r="H9" i="25"/>
  <c r="H8" i="25"/>
  <c r="H7" i="25"/>
  <c r="G12" i="25"/>
  <c r="G11" i="25"/>
  <c r="G10" i="25"/>
  <c r="G9" i="25"/>
  <c r="G8" i="25"/>
  <c r="G7" i="25"/>
  <c r="I13" i="25"/>
  <c r="H13" i="25"/>
  <c r="G13" i="25"/>
  <c r="J9" i="25" l="1"/>
  <c r="J13" i="25"/>
  <c r="J7" i="25"/>
  <c r="J11" i="25"/>
  <c r="J10" i="25"/>
  <c r="J8" i="25"/>
  <c r="J12" i="25"/>
  <c r="R12" i="25" l="1"/>
  <c r="K12" i="25" l="1"/>
  <c r="S12" i="25" s="1"/>
  <c r="R7" i="25"/>
  <c r="R8" i="25"/>
  <c r="R10" i="25"/>
  <c r="R13" i="25"/>
  <c r="R11" i="25"/>
  <c r="R9" i="25"/>
  <c r="K13" i="25"/>
  <c r="K7" i="25"/>
  <c r="K8" i="25"/>
  <c r="K10" i="25"/>
  <c r="K9" i="25"/>
  <c r="K11" i="25"/>
  <c r="S11" i="25" l="1"/>
  <c r="S13" i="25"/>
  <c r="S9" i="25"/>
  <c r="R14" i="25"/>
  <c r="S8" i="25"/>
  <c r="S7" i="25"/>
  <c r="S10" i="25"/>
  <c r="K14" i="25"/>
  <c r="S18" i="25"/>
  <c r="S14" i="25" l="1"/>
  <c r="S19" i="25" s="1"/>
  <c r="T19" i="25" s="1"/>
</calcChain>
</file>

<file path=xl/sharedStrings.xml><?xml version="1.0" encoding="utf-8"?>
<sst xmlns="http://schemas.openxmlformats.org/spreadsheetml/2006/main" count="328" uniqueCount="264">
  <si>
    <t>Требование</t>
  </si>
  <si>
    <t>№№</t>
  </si>
  <si>
    <t xml:space="preserve">             </t>
  </si>
  <si>
    <t>ИНФОРМАЦИЯ  О  ПРОИЗВОДСТВЕ</t>
  </si>
  <si>
    <t>Производимая продукция:</t>
  </si>
  <si>
    <t>ИНФОРМАЦИЯ  О  ПРОВЕДЕННОМ  АУДИТЕ:</t>
  </si>
  <si>
    <t>Оценка</t>
  </si>
  <si>
    <t>А</t>
  </si>
  <si>
    <t>B</t>
  </si>
  <si>
    <t>C</t>
  </si>
  <si>
    <t>D</t>
  </si>
  <si>
    <t>CR</t>
  </si>
  <si>
    <t>NA</t>
  </si>
  <si>
    <t>Дата проведения аудита</t>
  </si>
  <si>
    <t>Наименование производства</t>
  </si>
  <si>
    <t>Почти полное соответствие требованиям</t>
  </si>
  <si>
    <t>Требование не выполнено</t>
  </si>
  <si>
    <t>Cr</t>
  </si>
  <si>
    <t>Критическое требование не соблюдено</t>
  </si>
  <si>
    <t>Требование не применимо</t>
  </si>
  <si>
    <t>не учитывается</t>
  </si>
  <si>
    <t>5.1.1.</t>
  </si>
  <si>
    <t>5.1.2.</t>
  </si>
  <si>
    <t>Подраздел</t>
  </si>
  <si>
    <t>№</t>
  </si>
  <si>
    <t>Срок исполнения</t>
  </si>
  <si>
    <t>Ответственный за выполнение</t>
  </si>
  <si>
    <t>Фотографии, сделанные в процессе аудита</t>
  </si>
  <si>
    <t>Процесс производства</t>
  </si>
  <si>
    <t>Должно быть не менее 20 фотографий</t>
  </si>
  <si>
    <t>Дата аудита:</t>
  </si>
  <si>
    <t xml:space="preserve">Наименование поставщика: </t>
  </si>
  <si>
    <t>Наименование изготовителя:</t>
  </si>
  <si>
    <t>Результаты проверки</t>
  </si>
  <si>
    <t>Наименование раздела</t>
  </si>
  <si>
    <t>25 баллов</t>
  </si>
  <si>
    <t>15 баллов</t>
  </si>
  <si>
    <t>5 баллов</t>
  </si>
  <si>
    <t>0 баллов</t>
  </si>
  <si>
    <t>- 30 баллов</t>
  </si>
  <si>
    <t>Итого баллов</t>
  </si>
  <si>
    <t>Количество пунктов</t>
  </si>
  <si>
    <t>Максимальное количество баллов</t>
  </si>
  <si>
    <t>6.1.1.</t>
  </si>
  <si>
    <t>6.1.2.</t>
  </si>
  <si>
    <t>6.1.4.</t>
  </si>
  <si>
    <t>Санитарная обработка, борьба с вредителями, управление отходами</t>
  </si>
  <si>
    <t>% выполнения</t>
  </si>
  <si>
    <t>Итого баллов за аудит</t>
  </si>
  <si>
    <t>% выполнения аудита с учетом весовых коэф.</t>
  </si>
  <si>
    <t>Наименование системы</t>
  </si>
  <si>
    <t>Дата выдачи</t>
  </si>
  <si>
    <t>Сертификационный орган</t>
  </si>
  <si>
    <t>Дата окончания</t>
  </si>
  <si>
    <r>
      <t xml:space="preserve">Общая оценка предприятия по </t>
    </r>
    <r>
      <rPr>
        <u/>
        <sz val="8"/>
        <color theme="1"/>
        <rFont val="Arial"/>
        <family val="2"/>
        <charset val="204"/>
      </rPr>
      <t>КАТЕГОРИЯМ</t>
    </r>
  </si>
  <si>
    <t>6.1.3.</t>
  </si>
  <si>
    <t>Техническое обслуживание</t>
  </si>
  <si>
    <t>5.1.4.</t>
  </si>
  <si>
    <t>5.1.5.</t>
  </si>
  <si>
    <t>6.2.1.</t>
  </si>
  <si>
    <t>6.2.2.</t>
  </si>
  <si>
    <t>Полное соответствие требованиям</t>
  </si>
  <si>
    <t>Только небольшая часть требований выполнена</t>
  </si>
  <si>
    <t>ИНН поставщика</t>
  </si>
  <si>
    <t>Требования к спецодежде персонала, подрядчиков и посетителей</t>
  </si>
  <si>
    <t>Стены и пол</t>
  </si>
  <si>
    <t>Потолки</t>
  </si>
  <si>
    <t>Окна</t>
  </si>
  <si>
    <t>Двери</t>
  </si>
  <si>
    <t>Освещение</t>
  </si>
  <si>
    <t>Воздух, вентиляция, газы</t>
  </si>
  <si>
    <t>Водостоки и дренажные системы</t>
  </si>
  <si>
    <t>Борьба с вредителями</t>
  </si>
  <si>
    <t>Лабораторные испытания</t>
  </si>
  <si>
    <t>Аллергены и ГМО</t>
  </si>
  <si>
    <t>Прослеживаемость</t>
  </si>
  <si>
    <t>Личная гигиена</t>
  </si>
  <si>
    <t>Хранение, транспортировка</t>
  </si>
  <si>
    <t xml:space="preserve">Код SAP поставщика: </t>
  </si>
  <si>
    <t xml:space="preserve">Код SAP </t>
  </si>
  <si>
    <t xml:space="preserve">Кол-во площадок поставщика: </t>
  </si>
  <si>
    <t>Кол-во шт</t>
  </si>
  <si>
    <t>Итоговая оценка Аудита:</t>
  </si>
  <si>
    <t>А\В\С\D</t>
  </si>
  <si>
    <t>№ п/п</t>
  </si>
  <si>
    <t>Перечень выявленных несоответствий</t>
  </si>
  <si>
    <t>Действия по устранению несоответствий</t>
  </si>
  <si>
    <t>Коэффициент весомости</t>
  </si>
  <si>
    <t>Категория</t>
  </si>
  <si>
    <t xml:space="preserve">   АУДИТ ПРОИЗВОДСТВА </t>
  </si>
  <si>
    <t>Фактический адрес предприятия (производственной площадки):</t>
  </si>
  <si>
    <t>Ответственное контактное лицо (ФИО, должность):</t>
  </si>
  <si>
    <t>Номер мобильного телефона ответственного лица:</t>
  </si>
  <si>
    <t xml:space="preserve">Е-mail ответственного контактного лица: </t>
  </si>
  <si>
    <t>ИНФОРМАЦИЯ (Сертификаты системы менеджмента)</t>
  </si>
  <si>
    <t>Гигиена персонала, посетителей, подрядчиков</t>
  </si>
  <si>
    <t>Персонал ежедневно декларирует свое состояние здоровья и отсутствие контакта с заболевшими людьми (собственноручная подпись и т.п.), перед допуском на участки обращения с открытым продуктом проводится осмотр на предмет наличия поражений кожных покровов и т.п.</t>
  </si>
  <si>
    <t>Санузлы , оборудование для гигиены персонала и помещения для работников. Столовые и места приема пищи</t>
  </si>
  <si>
    <t>Размещение и внутренняя планировка</t>
  </si>
  <si>
    <t>Потолки и расположенные над головой конструкции без признаков осыпания штукатурки, краски и других строительных материалов, нет следов плесени</t>
  </si>
  <si>
    <t>На складе, при хранении отсутствует сырье, ингредиенты, готовая продукция и упаковочные материалы с истекшим сроком годности</t>
  </si>
  <si>
    <t>ДЕТАЛИЗИРОВАННЫЙ ОТЧЕТ ПО АУДИТУ</t>
  </si>
  <si>
    <t>Управление и вывоз отходов</t>
  </si>
  <si>
    <t>Хранение сырья, ингредиентов, готовой продукции, упаковочных материалов и непищевых химикатов</t>
  </si>
  <si>
    <t>Складские помещения обеспечивают требуемые условия и параметры хранения. Ведутся записи по мониторингу температуры и влажности</t>
  </si>
  <si>
    <t>Проводятся регулярные внутренние органолептические тесты готовой продукции на предмет соответствия требованиям НД и спецификаций, результаты документированы</t>
  </si>
  <si>
    <t xml:space="preserve">Все светильники защищены и не допускают загрязнения материалов, продукции и оборудования в случае поломки (включая складские и бытовые помещения, из которых допускается перемещение персонала и материалов непосредственно в производственную зону)  </t>
  </si>
  <si>
    <t>Ведутся записи по внутренней калибровке весового оборудования и измерительных приборов. Средства, используемые для калибровки - поверены. Периодичность калибровки регламентирована. Если на предприятии не осуществляется калибровка весового оборудования и измерительных приборов, то пункт чек-листа оценивается, как NA</t>
  </si>
  <si>
    <t>Итого оценено пунктов</t>
  </si>
  <si>
    <t>Санузлы не имеют непосредственного выхода в производственную зону, зону упаковки или зону хранения, оборудованы шлюзом</t>
  </si>
  <si>
    <t>Для продукции растительного происхождения и/или содержащие сырье растительного происхождения, действуют процедуры, позволяющие идентифицировать продукты, которые состоят из ГМО, содержат ГМО или изготовлены из ГМО, включая пищевые ингредиенты, а также пищевые и вкусовые добавки, пункт оценивается при наличии на маркировке продукции, сырья и ингредиентов информации без ГМО (в случае отсутствия оценивается как NA)</t>
  </si>
  <si>
    <t>50 % и менее</t>
  </si>
  <si>
    <t xml:space="preserve">от 50,01% до 69,99% </t>
  </si>
  <si>
    <t xml:space="preserve">от 70% до 79,99% </t>
  </si>
  <si>
    <t xml:space="preserve">от 80% до 100% </t>
  </si>
  <si>
    <t>Спецодежда в зоне открытого продукта не несет риск загрязнения продуктов (отсутствие карманов выше талии, пуговиц, безворсовый материал, требуемая длина рукава и ворота), спецодежда полностью закрывает личную одежду</t>
  </si>
  <si>
    <t>Санузлы обеспечены туалетной бумагой, средствами для мойки рук, одноразовыми или электрическими полотенцами, к рукомойникам подведена горячая и холодная вода, оборудование (краны, унитазы и пр.) находятся в рабочем состоянии</t>
  </si>
  <si>
    <t>При использовании бактерицидных ламп/стерилизаторов, ведется документированный учет времени работы/контроль температуры стерилизации. Если на предприятии данное оборудование не используется, то пункт чек-листа оценивается, как NA</t>
  </si>
  <si>
    <t>5.1.3.</t>
  </si>
  <si>
    <t>Инструкции для использования моющих и дезинфицирующих средств доступны для персонала, ответственного за мойку и дезинфекцию, не противоречат рекомендациям изготовителя (концентрация, время экспозиции, температура). Персонал, ответственный за мойку и дезинфекцию, обучен использованию моющих и дезинфицирующих средств и проведению уборки. При использовании автоматического дозирования моющих и дезинфицирующих средств, подтвержден контроль концентрации используемых средств</t>
  </si>
  <si>
    <t>5.2.1.</t>
  </si>
  <si>
    <t>5.2.2.</t>
  </si>
  <si>
    <t>Высокая степень риска, выявление критических несоответствий по качеству и безопасности продукции. Предприятие не допускается к поставкам. Допускается проведение повторного аудита, после выполнения согласованного плана корректирующих мероприятий</t>
  </si>
  <si>
    <t>Персонал, проводящий исследования, квалифицирован соответствующим образом и компетентен для проведения требуемых исследований. В случае отсутствия лаборатории пункт оценивается, как NA</t>
  </si>
  <si>
    <t>Обеспечено раздельное хранение личной и спецодежды/спецобуви, предотвращающее перекрестное загрязнение (например, в индивидуальных шкафчиках/в разных помещениях и пр.), продукты питания/рабочий инвентарь в ящиках не хранятся</t>
  </si>
  <si>
    <t>Там, где необходимо установлены санпропускники/дезковрики таким образом, чтобы было невозможно пройти на производственный участок, минуя их. Количество средств в санпропускнике/дезковриках контролируется, периодичность мойки дезковриков определена, ведутся записи. Используемые средства предназначены для данных целей  (Если при оценке опасностей, риски перекрестного микробиологического загрязнения не выявлены, то пункт оценивается NA)</t>
  </si>
  <si>
    <t>Стены и пол технологических участков выполнены из водонепроницаемых, моющихся и нетоксичных материалов, стойких к используемым чистящим веществам. Места соединения стен с полом и углы спроектированы так, чтобы облегчать процесс очистки</t>
  </si>
  <si>
    <t>Уборочный инвентарь имеет четкую идентификацию, отсутствуют признаки износа, выпадения щетины. Инвентарь применяется согласно назначения. Обеспечено надлежащее хранение инвентаря. Для проведения уборки объектов имеющих непосредственный контакт с продуктом не применяется уборочный инвентарь, способный нарушить целостность покрытия (металлические щетки, мочалки и т.п.). Выделено место для мойки и дезинфекции уборочного инвентаря</t>
  </si>
  <si>
    <t>Доступна библиотека образцов. Условия хранения образцов соответствуют требуемым, ведутся записи (требование является обязательным для производителей продукции СТМ (при первичном аудите, если производство продукции СТМ не осуществляется, пункт может быть оценен, как NA),  в случае отсутствия библиотеки образцов для продукции основного ассортимента, пункт оценивается как NA)</t>
  </si>
  <si>
    <t>Маркировка готовых продуктов происходит, когда продукт непосредственно упаковывается, искусственное продление срока годности посредством маркировки  "авансовой датой" исключено. Если есть необходимость маркировать продукты позже, то все партии на хранении имеют временную идентификацию</t>
  </si>
  <si>
    <t>Открывающиеся наружные окна, вентиляционные отверстия или вентиляторы (при их наличии) снабжены сеткой от насекомых. Оконные блоки в удовлетворительном состоянии</t>
  </si>
  <si>
    <t>Действия по устранению выявленных несоответствий</t>
  </si>
  <si>
    <t>По всем поступающим рекламациям проведено расследование причин, разработаны и выполнены корректирующие действия, сроки обработки рекламаций соблюдаются</t>
  </si>
  <si>
    <t>Имеется достаточное количество оборудования для гигиены рук (на пунктах входа и в зоне производства, а так же в бытовых помещениях для персонала). Оборудование  для гигиены рук обеспечено: 
• проточной холодной и горячей водой 
• жидким мылом                                                                                                                                                               • дезинфицирующим средством
• одноразовыми полотенцами или сушилками  
Там, где необходимо исключено открывание/закрывание руками. Раковины для гигиены рук отделены от раковин для мытья пищевых продуктов и пунктов для мойки оборудования/инвентаря</t>
  </si>
  <si>
    <t>Помещения, используемые для хранения сырья, ингредиентов, упаковки и продукции, обеспечивают защиту от пыли, конденсации, стоков, отбросов и прочих источников загрязнения, нет захламлений. Складские зоны обеспечивают разделение сырья, полуфабрикатов и готовой продукции. На участках хранения сырья, ингредиентов, упаковочных материалов и готовой продукции не используются работающие на бензине, газу или дизельном топливе вилочные погрузчики</t>
  </si>
  <si>
    <t>Перед погрузкой проверяется и регистрируется температура в транспортном средстве. А также обеспечивается поддержание и регистрация требуемой температуры в течение транспортировки (например, при помощи самописцев регистраторов и т.п.). Если продукция требует температурного контроля, то загрузка осуществляется таким образом, чтобы не оказывалось влияние на её безопасность и качество</t>
  </si>
  <si>
    <r>
      <t>На предприятии есть лаборатория (производственная/химическая/микробиологическая - лицензирована). Микробиологическая лаборатория не имеет прямого выхода на производственные участки. Исследования проводятся в соответствующих условиях (температура, влажность), записи ведутся, отсутствуют просроченные реактивы, используемые химические средства хранятся в соответствующих условиях.</t>
    </r>
    <r>
      <rPr>
        <b/>
        <sz val="8"/>
        <rFont val="Arial"/>
        <family val="2"/>
        <charset val="204"/>
      </rPr>
      <t xml:space="preserve"> </t>
    </r>
    <r>
      <rPr>
        <sz val="8"/>
        <rFont val="Arial"/>
        <family val="2"/>
        <charset val="204"/>
      </rPr>
      <t>В случае отсутствия лаборатории пункт оценивается, как NA</t>
    </r>
  </si>
  <si>
    <t>ИНН изготовителя</t>
  </si>
  <si>
    <t>Инфраструктура производственных помещений</t>
  </si>
  <si>
    <t>Исключено посещение персоналом в спецодежде санузлов/комнаты приема пищи/столовой/мест для курения (наличие вешалок/крючков, предупредительных надписей, формат спецодежды)</t>
  </si>
  <si>
    <t>Обеспечена централизованная стирка спецодежды (в случае, если работы переданы на аутсорсинг - представлены договор и акты выполненных работ). Используемые средства для стирки пригодны для применения пищевой промышленности</t>
  </si>
  <si>
    <t>Компетентный персонал периодически проверяет оборудование, которое обнаруживает посторонние предметы (металлодетектор, рентгендетектор, магнит). В случае неисправности такого оборудования выполняются и регистрируются корректирующие действия. При отсутствии на предприятии данного вида оборудования, пункт чек-листа оценивается, как NA</t>
  </si>
  <si>
    <t>Фильтры/сита, используемые для обнаружения инородных предметов, регулярно осматриваются или производится их замена, ведутся записи. На момент аудита фильтры и сита целые. При отсутствии на предприятии данного вида оборудования, пункт чек-листа оценивается, как NA</t>
  </si>
  <si>
    <t>Для хранения моющих средств, химикатов и прочих опасных веществ выделен отдельный безопасный  участок, запирающийся на замок</t>
  </si>
  <si>
    <t>7.1.</t>
  </si>
  <si>
    <t>7.2.</t>
  </si>
  <si>
    <t>7.3.</t>
  </si>
  <si>
    <t>7.4.</t>
  </si>
  <si>
    <t>Аллергены, присутствующие в продукции, заявлены. Сведения о наличии и/или возможном наличии аллергенов содержатся на этикетке (при необходимости)</t>
  </si>
  <si>
    <t>1 Личная гигиена</t>
  </si>
  <si>
    <t>1.1.1.</t>
  </si>
  <si>
    <t>1.1.2.</t>
  </si>
  <si>
    <t>1.1.3.</t>
  </si>
  <si>
    <t>1.2.1.</t>
  </si>
  <si>
    <t>1.2.2.</t>
  </si>
  <si>
    <t>1.2.3.</t>
  </si>
  <si>
    <t>1.3.1.</t>
  </si>
  <si>
    <t>Обеспечено достаточное количество бытовых помещений (раздевалки, душевые, санузлы, сушилка для обуви (при необходимости), место для хранения и санобработки уборочного инвентаря и т.п.). Состояние инфраструктуры в удовлетворительном состоянии (пол, стены, потолок, двери и т.п.)</t>
  </si>
  <si>
    <t>1.3.2.</t>
  </si>
  <si>
    <t>1.3.3.</t>
  </si>
  <si>
    <t>Личные вещи не проносятся на производство, например: ключи (за исключением ключей от шкафчиков), мобильные телефоны, монеты и медикаменты. В кабинетах на производстве отсутствуют сумки, зонты и т.п. Лекарственные средства, находятся под управлением, не хранятся в открытом доступе, комплектность соответствует приказу Минздрава, нет лекарств с истекшим сроком годности</t>
  </si>
  <si>
    <t>1.3.4.</t>
  </si>
  <si>
    <t>1.3.5.</t>
  </si>
  <si>
    <t>1.3.6.</t>
  </si>
  <si>
    <t>1.3.7.</t>
  </si>
  <si>
    <t>1.3.8.</t>
  </si>
  <si>
    <t>1.3.9.</t>
  </si>
  <si>
    <t>Столовые для персонала и зоны, предназначенные для хранения и приема пищи, расположены таким образом, чтобы минимизировать возможность перекрестного загрязнения производственной зоны. Пища, принесенная сотрудниками извне принимается только в специально отведенных для этого местах</t>
  </si>
  <si>
    <t>2 Инфраструктура производственных помещений</t>
  </si>
  <si>
    <t>2.1.</t>
  </si>
  <si>
    <t>Исключена возможность перекрестного загрязнения сырья, ингредиентов, п/ф, готовой продукции, упаковочных материалов, персонала (сырьевые участки и участки переработанной продукции изолированы друг от друга, в том числе в раздевалках и т.п.). В случае невозможности разведения потоков в пространстве, потоки разведены во времени (представлено подтверждение). Переходы и лестницы над производственными линиями спроектированы таким образом, чтобы предотвратить загрязнение продукта</t>
  </si>
  <si>
    <t>2.2.</t>
  </si>
  <si>
    <t>2.3.</t>
  </si>
  <si>
    <t>2.4.</t>
  </si>
  <si>
    <t>2.5.</t>
  </si>
  <si>
    <t>Двери производственных помещений выполнены из неабсорбирующих материалов. Открывающиеся двери на улицу, когда они не используются, остаются закрытыми или снабжены экранами, отсутствуют щели</t>
  </si>
  <si>
    <t>2.6.</t>
  </si>
  <si>
    <t>2.7.</t>
  </si>
  <si>
    <t>2.8.</t>
  </si>
  <si>
    <t>2.9.</t>
  </si>
  <si>
    <t>Мест застоя воды на производстве нет. Канализационные лотки закрыты, отверстия для стока воды оборудованы канализационными трапами</t>
  </si>
  <si>
    <t>3 Техническое обслуживание</t>
  </si>
  <si>
    <t>3.1.</t>
  </si>
  <si>
    <t>Поверхности, вступающие в контакт с продуктом, выполнены из материалов, разрешенных к контакту с пищевой продукцией. Временные приспособления не несут риска безопасности пищевой  продукции (например: самодельные столы, "переделка" оборудования" и т.п.). Отсутствуют негигиеничные варианты креплений и ремонта: скотч, изолента, обмотка стрейч-пленкой, крепеж гайками и пр.</t>
  </si>
  <si>
    <t>3.2.</t>
  </si>
  <si>
    <t>Технологическое оборудование в рабочем состоянии (поверхности оборудования не изношенные, нет разрушения поверхностей (коррозия, отслоение краски, расслоение кромки конвейеров, сварные швы и соединения гладкие/непроницаемые, на узлах оборудования отсутствует излишек смазки и пр.). Обеспечена система контроля отсутствия посторонних предметов после ремонта, наличие емкостей для переноски мелких деталей, отсутствие инструментов и деталей в свободном доступе</t>
  </si>
  <si>
    <t>3.3.</t>
  </si>
  <si>
    <t>3.4.</t>
  </si>
  <si>
    <t>3.5.</t>
  </si>
  <si>
    <t>Представлены свидетельства о поверке/калибровке на все средства измерения, в том числе и на лабораторное оборудование (при его использовании)</t>
  </si>
  <si>
    <t>3.6.</t>
  </si>
  <si>
    <t>3.7.</t>
  </si>
  <si>
    <t>4 Санитарная обработка, борьба с вредителями, управление отходами</t>
  </si>
  <si>
    <t>4.1.1.</t>
  </si>
  <si>
    <t>4.1.2.</t>
  </si>
  <si>
    <t>4.1.3.</t>
  </si>
  <si>
    <t>4.1.4.</t>
  </si>
  <si>
    <t>Санитарная обработка</t>
  </si>
  <si>
    <t>4.2.1.</t>
  </si>
  <si>
    <t>Представлен актуальный  договор с подрядной организацией на проведение работ по борьбе с вредителями, в котором четко определен объем предоставляемых услуг (с 01.09.2024 года проверка лицензии на осуществление деятельности). Квалификация сотрудников подрядной организации, допущенных к проведению  работ подтверждена. Назначен обученный сотрудник, в чьи обязанности входит управление мерами по борьбе с вредителями и/или работа с официальными специализированными подрядчиками. В случае если управление мерами по борьбе с вредителями осуществляется сотрудником предприятия, сотрудник имеет соответствующее обучение</t>
  </si>
  <si>
    <t>4.2.2.</t>
  </si>
  <si>
    <t>4.2.3.</t>
  </si>
  <si>
    <t>Детекторы и ловушки размещаются так, чтобы не допустить возможного загрязнения материалов, продукции или помещений. Они имеют прочную конструкцию, защищенную от несанкционного вскрытия, промаркированы и зафиксированы. В зонах нахождения открытого сырья/ингредиентов/готовой продукции использование химикатов исключено, представлена схема расположения используемых детекторов/ловушек</t>
  </si>
  <si>
    <t>4.2.4.</t>
  </si>
  <si>
    <t>Использование химикатов (родентициды, инсектициды и т. п.) документируется с указанием типа, количества и концентраций пестицидов, даты и места их применения, а также вида вредителей, против которого они использовались. При использовании химикатов в складских зонах, где нет открытого продукта, представлено подтверждение данной возможности</t>
  </si>
  <si>
    <t>4.2.5.</t>
  </si>
  <si>
    <t>4.3.1.</t>
  </si>
  <si>
    <t>На территории предприятия отходы производства своевременно вывозятся. Не допускается накопление отходов (производство, склады, вспомогательные и бытовые помещения), частота удаления отходов контролируется. Определена и подтверждена периодичность обработки мусорных контейнеров</t>
  </si>
  <si>
    <t>4.3.2.</t>
  </si>
  <si>
    <t>Упаковка для продукции используется только по предназначению</t>
  </si>
  <si>
    <t>4.3.3.</t>
  </si>
  <si>
    <t>5 Хранение, транспортировка</t>
  </si>
  <si>
    <t>Все материалы и готовая продукция хранятся на некотором возвышении от пола, между материалами и стенами, между штабелями имеются интервалы</t>
  </si>
  <si>
    <t>5.1.6.</t>
  </si>
  <si>
    <t>Несоответствующие сырье/ингредиенты/упаковочные материалы/полуфабрикаты/ продукция находится под управлением и имеют четкую идентификацию. При отсутствии несоответствующих сырья/ингредиентов/упаковочных материалов/полуфабрикатов/ продукции, пункт чек-листа оценивается, как NA</t>
  </si>
  <si>
    <t>Транспортные средства</t>
  </si>
  <si>
    <t>Перед погрузкой проверяется санитарное состояние транспортных средств (отсутствие посторонних запахов и предметов, вредителей, плесени, целостность пола), ведется контроль за наличием мед. книжек у водителей, представлены подтверждающие записи</t>
  </si>
  <si>
    <t>6 Процесс производства</t>
  </si>
  <si>
    <t>Рекламации, входной контроль, ККТ/ОPRP</t>
  </si>
  <si>
    <t>На предприятии определены Критические Контрольные Точки (ККТ)/ОPRP, установлены пределы для каждой ККТ. Установлена система мониторинга для каждой ККТ/ОPRP. Записи по мониторингу ведутся в полном объеме. Отчеты мониторинга сохраняются, срок хранения - не менее срока годности готового продукта. Определены Корректирующие действия для каждой ККТ/ОPRP. Если по результатам мониторинга выявлен выход за критические пределы, предприняты и задокументированы соответствующие корректирующие действия</t>
  </si>
  <si>
    <t>На поступающие сырье, ингредиенты и упаковочные материалы имеется пакет сопроводительной документации, подтверждающий качество и безопасность продукции. Маркировка сырья/ингредиентов и упаковочных материалов соответствует требованиям ТР ТС 022/2011. Выборочный контроль не менее 3-х партий, в том числе газовые смеси</t>
  </si>
  <si>
    <t>Входной контроль осуществляется с ведением записей (сырье, ингредиенты и упаковочные материалы и т.п.)</t>
  </si>
  <si>
    <t>6.2.3.</t>
  </si>
  <si>
    <t>Контроль технологического процесса и готовой продукции</t>
  </si>
  <si>
    <t>6.3.1.</t>
  </si>
  <si>
    <t>6.3.2.</t>
  </si>
  <si>
    <t>6.3.3.</t>
  </si>
  <si>
    <t>6.3.4.</t>
  </si>
  <si>
    <t>6.3.5.</t>
  </si>
  <si>
    <t>6.3.6.</t>
  </si>
  <si>
    <t>6.3.7.</t>
  </si>
  <si>
    <t>Рецептуры разработаны на весь ассортимент производимой продукции, утверждены ответственными лицами. Рецептуры находятся в доступе у персонала, обеспечено соблюдение утвержденных рецептур. Установлено количество, вид и условия добавления вторичной переработки, стадия и способ добавления. При производстве продукции не используются сырье/ингредиенты/полуфабрикаты/упаковочные материалы с признаками порчи, с загрязнениями/посторонними включениями и т.п.</t>
  </si>
  <si>
    <t>6.4.1.</t>
  </si>
  <si>
    <t>6.4.2.</t>
  </si>
  <si>
    <t>6.4.3.</t>
  </si>
  <si>
    <t>Посторонние предметы</t>
  </si>
  <si>
    <t>6.5.1.</t>
  </si>
  <si>
    <t>7 Прослеживаемость</t>
  </si>
  <si>
    <t xml:space="preserve">Обеспечена четкая идентификация растаренных сырья, ингредиентов, полуфабрикатов и упаковочных материалов на производстве (ярлыки, метки, штрих-коды и пр.), не идентифицированная продукция и материалы отсутствуют. Продукция, подлежащая переработке имеет четкое обозначение и (или) четкую маркировку </t>
  </si>
  <si>
    <t>Контроль соответствия массы нетто/объема определяется в каждой партии продукта, есть инструкции и записи по контролю. Выборочная проверка на момент аудита</t>
  </si>
  <si>
    <t>Состояние упаковки (герметичность, наличие вакуума, содержание газовой среды и т.п.) контролируется, есть подтверждающие записи. Выборочная проверка на момент аудита. Информация, выносимая на упаковку, в том числе указание состава (отсутствие в составе не заявленного сырья и ингредиентов, присутствие заявленных сырья и ингредиентов) отвечает требованиям законодательства</t>
  </si>
  <si>
    <t>Спецодежда чистая и в хорошем состоянии (не имеет дыр, прорех и т.д.). Периодичность смены/замены спецодежды, включая одноразовые СИЗ, определена и соблюдается. Перчатки предназначены для контакта с пищевыми продуктами (подтверждено документально). Спецобувь, используемая в производственных помещениях, полностью закрыта и изготовлена из неадсорбирующих материалов</t>
  </si>
  <si>
    <t>Контейнеры для отходов четко промаркированы с указанием их назначения, размещены в определенных для этих целей местах, изготовлены из непроницаемого материала, поддающегося санитарной обработке, остаются закрытыми, когда не используются, запираются на замок, если отходы представляют опасность для продукции</t>
  </si>
  <si>
    <t>Представлен утвержденный эталон протокола товара, требования отраженные в эталоне соблюдаются (является обязательным для производителей продукции СТМ (при первичном аудите, если производство продукции СТМ не осуществляется, пункт оценивается, как NA))</t>
  </si>
  <si>
    <t>На предприятии внедрена программа управления аллергенами (продукция защищена от случайного перекрестного контакта с аллергенами санитарными мерами, сменой производственных линий и/или заданием технологического маршрута для продукции, обеспечено отдельное хранение, выделен отдельный инвентарь и т.п.)</t>
  </si>
  <si>
    <t>Потенциальный риск с качеством и безопасностью продукции. Плановый аудит - 1 раз в год. Внеплановый аудит в случае рекламаций</t>
  </si>
  <si>
    <t>Выявлены незначительные отклонения требований стандартов качества и безопасности. Плановый аудит - 1 раз в 2 года. Внеплановый аудит в случае рекламаций</t>
  </si>
  <si>
    <t>Предприятие отвечает требованиям стандартов качества и безопасности. Плановый аудит - 1 раз в 3 года. Внеплановый аудит в случае рекламаций</t>
  </si>
  <si>
    <t>Сотрудники имеют правильно оформленные личные медицинские книжки (выборочная проверка не менее 3-х человек)</t>
  </si>
  <si>
    <t xml:space="preserve">На момент аудита санитарное состояние помещений/оборудования/инвентаря удовлетворительное (визуальная оценка, при необходимости оценка записей (например термограммы при закрытых циклах производства). </t>
  </si>
  <si>
    <t>Отсутствуют свидетельства активности вредителей, являющихся потенциальной угрозой качества и безопасности продукта, отсутствуют бродячие животные. Допускается наличие собак на территории предприятия, несущих охранную функцию, которые должны содержаться в специально обособленных местах, исключающих их свободное перемещение по территории, состояние здоровья их подтверждено документом</t>
  </si>
  <si>
    <t>Периодичность и полнота исследований соответствует требованиям законодательства (периодичность проведения исследований отражена в программе производственного контроля), имеются подтверждающие записи и протоколы, обеспечена их сохранность в установленные предприятием сроки</t>
  </si>
  <si>
    <t>Параметры ведения технологического процесса определены в технологической инструкции, параметры соблюдаются, в том числе температура воздуха на производственных участках (если регламентирована, в том числе законодательством), представлены подтверждающие записи</t>
  </si>
  <si>
    <t>В организации имеются действующие декларации, сертификаты, свидетельства о государственной регистрации, необходимые для выпуска продукции и протоколы, на основании, которых они получены, включая протоколы на сроки годности</t>
  </si>
  <si>
    <t>Осуществляется контроль целостности используемых предметов (металлические: ножи, режущие части оборудования, иглы и т.п.; стеклянные или из подобного материала), ведутся записи, все предметы на момент аудита целые. На участках с открытыми продуктами не допускается использование деревянных материалов, если невозможно обойтись без использования деревянных материалов их состояние контролируется (отсутствие повреждений/щепок, которые могут стать источником загрязнения продуктов</t>
  </si>
  <si>
    <t xml:space="preserve">Система прослеживаемости обеспечивает прослеживание в обоих направлениях производственного потока, в том числе продукция подлежащая вторичной переработке (от готовых продуктов к сырьевым и упаковочным материалам, и наоборот), включая количественную проверку и вмещает в себя все записи и документы, относящиеся к процессу производства и дистрибьюции </t>
  </si>
  <si>
    <t>Система вентиляции/кондиционирования поддерживается в исправном состоянии, работоспособность продемонстрирована. Вентиляционные каналы, воздухоотводы от технологического оборудования периодически очищаются</t>
  </si>
  <si>
    <t>Коммуникации не имеют повреждений и выполнены из материала, позволяющего легко и эффективно проводить очистку (трубопроводы подачи воды/газа/сжатого воздуха, электрические кабели/каналы/розетки, вентиляционные каналы, компрессоры/насосы и т.п.)</t>
  </si>
  <si>
    <t>Предоставлены документы подтверждающие возможность использования моющих и дезинфицирующих средств на пищевом производстве (свидетельства о государственной регистрации, инструкции, указанные в СГР и др.). Данные средства имеют четкую маркировку, отсутствуют средства с истекшим сроком годности. Приготовленные растворы имеют соответствующую идентификацию, в том числе в диспенсерах. Исключено использование химии бытового назначения в производственных цехах/складских помещениях</t>
  </si>
  <si>
    <t>При использовании инсектицидных  ламп не допускается их непосредственное размещение над открытым сырьем, полуфабрикатами, продуктом и/или производственной линией, использование клеевых лент запрещено. Осуществляется контроль срока выработки ламп, их замены, очистки, ведутся записи. При отсутствии на предприятии инсектицидных ламп, пункт оценивается, как NA (при отсутствии во время аудита активности летающих насекомых)</t>
  </si>
  <si>
    <t>% выполнения аудита с учетом весовых коэффициентов</t>
  </si>
  <si>
    <t xml:space="preserve">Персонал, посетители, подрядчики ознакомлены и соблюдают документированные требования к личной гигиене, основанные на анализе опасностей. Требования включают как минимум следующие позиции: 
• прием душа (при наличии в требованиях по личной гигиены предприятия), мытье рук 
• прием пищи, жевание резинки         
• курение
• ногти, украшения (включая пирсинг) и часы
• действия в случае болезней, порезов и ссадин
• волосы и борода, усы                                                                                                                                                      </t>
  </si>
  <si>
    <t>Комментарии и факт соблюдения</t>
  </si>
  <si>
    <r>
      <t xml:space="preserve">Данный раздел </t>
    </r>
    <r>
      <rPr>
        <b/>
        <i/>
        <sz val="8"/>
        <color rgb="FFC00000"/>
        <rFont val="Arial"/>
        <family val="2"/>
        <charset val="204"/>
      </rPr>
      <t>заполняется производителем</t>
    </r>
    <r>
      <rPr>
        <i/>
        <sz val="8"/>
        <color theme="1"/>
        <rFont val="Arial"/>
        <family val="2"/>
        <charset val="204"/>
      </rPr>
      <t xml:space="preserve"> в течение 14 дней с момента получения отчета и направляется Заказчику аудита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</si>
</sst>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0"/>
      <name val="Arial"/>
      <family val="2"/>
      <charset val="204"/>
    </font>
    <font>
      <sz val="8"/>
      <name val="Arial"/>
      <family val="2"/>
      <charset val="204"/>
    </font>
    <font>
      <sz val="9"/>
      <color theme="1"/>
      <name val="Calibri"/>
      <family val="2"/>
      <charset val="204"/>
      <scheme val="minor"/>
    </font>
    <font>
      <b/>
      <sz val="18"/>
      <name val="Arial"/>
      <family val="2"/>
      <charset val="204"/>
    </font>
    <font>
      <b/>
      <sz val="12"/>
      <name val="Arial"/>
      <family val="2"/>
    </font>
    <font>
      <b/>
      <sz val="10"/>
      <name val="Arial"/>
      <family val="2"/>
      <charset val="204"/>
    </font>
    <font>
      <u/>
      <sz val="10"/>
      <color theme="10"/>
      <name val="Arial"/>
      <family val="2"/>
      <charset val="204"/>
    </font>
    <font>
      <sz val="11"/>
      <color theme="1"/>
      <name val="Arial"/>
      <family val="2"/>
      <charset val="204"/>
    </font>
    <font>
      <i/>
      <sz val="9"/>
      <color theme="1"/>
      <name val="Calibri"/>
      <family val="2"/>
      <charset val="204"/>
      <scheme val="minor"/>
    </font>
    <font>
      <b/>
      <sz val="9"/>
      <name val="Arial"/>
      <family val="2"/>
      <charset val="204"/>
    </font>
    <font>
      <b/>
      <sz val="18"/>
      <name val="Calibri"/>
      <family val="2"/>
      <charset val="204"/>
      <scheme val="minor"/>
    </font>
    <font>
      <i/>
      <sz val="9"/>
      <name val="Calibri"/>
      <family val="2"/>
      <charset val="204"/>
      <scheme val="minor"/>
    </font>
    <font>
      <sz val="8"/>
      <color theme="1"/>
      <name val="Arial"/>
      <family val="2"/>
      <charset val="204"/>
    </font>
    <font>
      <b/>
      <sz val="8"/>
      <color theme="1"/>
      <name val="Arial"/>
      <family val="2"/>
      <charset val="204"/>
    </font>
    <font>
      <u/>
      <sz val="8"/>
      <color theme="1"/>
      <name val="Arial"/>
      <family val="2"/>
      <charset val="204"/>
    </font>
    <font>
      <b/>
      <sz val="10"/>
      <color theme="1"/>
      <name val="Arial"/>
      <family val="2"/>
      <charset val="204"/>
    </font>
    <font>
      <b/>
      <sz val="12"/>
      <color theme="1"/>
      <name val="Arial"/>
      <family val="2"/>
      <charset val="204"/>
    </font>
    <font>
      <sz val="10"/>
      <color theme="1"/>
      <name val="Arial"/>
      <family val="2"/>
      <charset val="204"/>
    </font>
    <font>
      <b/>
      <sz val="14"/>
      <color theme="1"/>
      <name val="Arial"/>
      <family val="2"/>
      <charset val="204"/>
    </font>
    <font>
      <b/>
      <sz val="9"/>
      <color theme="1"/>
      <name val="Arial"/>
      <family val="2"/>
      <charset val="204"/>
    </font>
    <font>
      <i/>
      <sz val="8"/>
      <color theme="1"/>
      <name val="Arial"/>
      <family val="2"/>
      <charset val="204"/>
    </font>
    <font>
      <b/>
      <i/>
      <sz val="8"/>
      <color rgb="FFC00000"/>
      <name val="Arial"/>
      <family val="2"/>
      <charset val="204"/>
    </font>
    <font>
      <b/>
      <sz val="12"/>
      <name val="Arial"/>
      <family val="2"/>
      <charset val="204"/>
    </font>
    <font>
      <b/>
      <sz val="9"/>
      <color theme="1"/>
      <name val="Calibri"/>
      <family val="2"/>
      <charset val="204"/>
      <scheme val="minor"/>
    </font>
    <font>
      <sz val="11"/>
      <color theme="1"/>
      <name val="Calibri"/>
      <family val="2"/>
      <charset val="204"/>
      <scheme val="minor"/>
    </font>
    <font>
      <b/>
      <sz val="11"/>
      <color theme="1"/>
      <name val="Calibri"/>
      <family val="2"/>
      <charset val="204"/>
      <scheme val="minor"/>
    </font>
    <font>
      <sz val="10"/>
      <name val="Tahoma"/>
      <family val="2"/>
      <charset val="204"/>
    </font>
    <font>
      <b/>
      <sz val="10"/>
      <color indexed="10"/>
      <name val="Arial"/>
      <family val="2"/>
      <charset val="204"/>
    </font>
    <font>
      <sz val="11"/>
      <name val="Calibri"/>
      <family val="2"/>
      <charset val="204"/>
      <scheme val="minor"/>
    </font>
    <font>
      <b/>
      <sz val="11"/>
      <color theme="1"/>
      <name val="Arial"/>
      <family val="2"/>
      <charset val="204"/>
    </font>
    <font>
      <b/>
      <sz val="8"/>
      <name val="Arial"/>
      <family val="2"/>
      <charset val="204"/>
    </font>
    <font>
      <b/>
      <sz val="9"/>
      <name val="Calibri"/>
      <family val="2"/>
      <charset val="204"/>
      <scheme val="minor"/>
    </font>
    <font>
      <sz val="9"/>
      <name val="Calibri"/>
      <family val="2"/>
      <charset val="204"/>
      <scheme val="minor"/>
    </font>
    <font>
      <i/>
      <sz val="10"/>
      <name val="Arial"/>
      <family val="2"/>
      <charset val="204"/>
    </font>
    <font>
      <sz val="10"/>
      <name val="Calibri"/>
      <family val="2"/>
      <charset val="204"/>
      <scheme val="minor"/>
    </font>
    <font>
      <sz val="10"/>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auto="1"/>
      </top>
      <bottom/>
      <diagonal/>
    </border>
    <border>
      <left style="medium">
        <color indexed="64"/>
      </left>
      <right style="thin">
        <color indexed="64"/>
      </right>
      <top/>
      <bottom style="thin">
        <color indexed="64"/>
      </bottom>
      <diagonal/>
    </border>
    <border>
      <left style="thin">
        <color auto="1"/>
      </left>
      <right style="thin">
        <color auto="1"/>
      </right>
      <top style="thick">
        <color indexed="64"/>
      </top>
      <bottom style="thin">
        <color auto="1"/>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auto="1"/>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thin">
        <color auto="1"/>
      </bottom>
      <diagonal/>
    </border>
    <border>
      <left style="medium">
        <color indexed="64"/>
      </left>
      <right style="thin">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ck">
        <color indexed="64"/>
      </left>
      <right/>
      <top/>
      <bottom/>
      <diagonal/>
    </border>
    <border>
      <left style="thin">
        <color auto="1"/>
      </left>
      <right style="thin">
        <color auto="1"/>
      </right>
      <top style="medium">
        <color indexed="64"/>
      </top>
      <bottom style="medium">
        <color indexed="64"/>
      </bottom>
      <diagonal/>
    </border>
    <border>
      <left/>
      <right style="medium">
        <color indexed="64"/>
      </right>
      <top style="thin">
        <color auto="1"/>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thin">
        <color auto="1"/>
      </top>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thick">
        <color indexed="64"/>
      </left>
      <right style="thick">
        <color indexed="64"/>
      </right>
      <top/>
      <bottom style="thick">
        <color indexed="64"/>
      </bottom>
      <diagonal/>
    </border>
  </borders>
  <cellStyleXfs count="4">
    <xf numFmtId="0" fontId="0" fillId="0" borderId="0"/>
    <xf numFmtId="0" fontId="1" fillId="0" borderId="0"/>
    <xf numFmtId="0" fontId="7" fillId="0" borderId="0" applyNumberFormat="0" applyFill="0" applyBorder="0" applyAlignment="0" applyProtection="0">
      <alignment vertical="top"/>
      <protection locked="0"/>
    </xf>
    <xf numFmtId="9" fontId="25" fillId="0" borderId="0" applyFont="0" applyFill="0" applyBorder="0" applyAlignment="0" applyProtection="0"/>
  </cellStyleXfs>
  <cellXfs count="340">
    <xf numFmtId="0" fontId="0" fillId="0" borderId="0" xfId="0"/>
    <xf numFmtId="0" fontId="0" fillId="0" borderId="0" xfId="0" applyBorder="1"/>
    <xf numFmtId="0" fontId="0" fillId="0" borderId="0" xfId="0" applyAlignment="1">
      <alignment wrapText="1"/>
    </xf>
    <xf numFmtId="0" fontId="18" fillId="0" borderId="3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2" borderId="0" xfId="0" applyFill="1"/>
    <xf numFmtId="0" fontId="3" fillId="0" borderId="1" xfId="0" applyFont="1" applyBorder="1" applyAlignment="1" applyProtection="1">
      <alignment horizontal="center" vertical="center" wrapText="1"/>
      <protection hidden="1"/>
    </xf>
    <xf numFmtId="9" fontId="0" fillId="0" borderId="1" xfId="3" applyFont="1" applyBorder="1" applyAlignment="1" applyProtection="1">
      <alignment horizontal="center"/>
      <protection hidden="1"/>
    </xf>
    <xf numFmtId="0" fontId="4" fillId="2" borderId="0" xfId="0" applyFont="1" applyFill="1" applyBorder="1" applyAlignment="1">
      <alignment horizontal="center"/>
    </xf>
    <xf numFmtId="0" fontId="0" fillId="2" borderId="0" xfId="0" applyFill="1" applyAlignment="1"/>
    <xf numFmtId="0" fontId="0" fillId="0" borderId="43" xfId="0" applyBorder="1" applyAlignment="1">
      <alignment horizontal="left"/>
    </xf>
    <xf numFmtId="0" fontId="1" fillId="0" borderId="0" xfId="0" applyFont="1"/>
    <xf numFmtId="0" fontId="0" fillId="0" borderId="0" xfId="0"/>
    <xf numFmtId="0" fontId="0" fillId="0" borderId="13" xfId="0" applyBorder="1" applyAlignment="1">
      <alignment horizontal="left"/>
    </xf>
    <xf numFmtId="0" fontId="1" fillId="2" borderId="0" xfId="0" applyFont="1" applyFill="1"/>
    <xf numFmtId="0" fontId="6" fillId="0" borderId="2" xfId="0" applyFont="1" applyBorder="1" applyAlignment="1">
      <alignment horizontal="center" vertical="center" wrapText="1"/>
    </xf>
    <xf numFmtId="0" fontId="3" fillId="2" borderId="1" xfId="0" applyFont="1" applyFill="1" applyBorder="1" applyAlignment="1" applyProtection="1">
      <alignment horizontal="center" vertical="center" wrapText="1"/>
      <protection hidden="1"/>
    </xf>
    <xf numFmtId="0" fontId="0" fillId="0" borderId="0" xfId="0" applyProtection="1">
      <protection locked="0"/>
    </xf>
    <xf numFmtId="0" fontId="0" fillId="2" borderId="15" xfId="0" applyFill="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4" xfId="0" applyNumberFormat="1" applyFont="1" applyBorder="1" applyAlignment="1" applyProtection="1">
      <alignment horizontal="center" vertical="center" wrapText="1"/>
      <protection locked="0"/>
    </xf>
    <xf numFmtId="0" fontId="2" fillId="0" borderId="42" xfId="0" applyNumberFormat="1" applyFont="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2" fillId="0" borderId="57" xfId="0" applyFont="1" applyBorder="1" applyAlignment="1" applyProtection="1">
      <alignment horizontal="left" vertical="center" wrapText="1"/>
    </xf>
    <xf numFmtId="0" fontId="2" fillId="2" borderId="39" xfId="0" applyNumberFormat="1" applyFont="1" applyFill="1" applyBorder="1" applyAlignment="1" applyProtection="1">
      <alignment horizontal="left" vertical="center" wrapText="1"/>
    </xf>
    <xf numFmtId="0" fontId="13" fillId="2" borderId="9" xfId="0" applyFont="1" applyFill="1" applyBorder="1" applyAlignment="1" applyProtection="1">
      <alignment horizontal="center" vertical="center" wrapText="1"/>
      <protection locked="0"/>
    </xf>
    <xf numFmtId="0" fontId="14" fillId="2" borderId="45" xfId="0" applyFont="1" applyFill="1" applyBorder="1" applyAlignment="1" applyProtection="1">
      <alignment horizontal="center" vertical="center" wrapText="1"/>
      <protection locked="0"/>
    </xf>
    <xf numFmtId="0" fontId="0" fillId="0" borderId="28" xfId="0" applyBorder="1" applyAlignment="1">
      <alignment horizontal="left" vertical="center" wrapText="1"/>
    </xf>
    <xf numFmtId="0" fontId="0" fillId="0" borderId="50" xfId="0" applyBorder="1" applyAlignment="1">
      <alignment horizontal="left"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13" fillId="2" borderId="38" xfId="0" applyFont="1" applyFill="1" applyBorder="1" applyAlignment="1" applyProtection="1">
      <alignment horizontal="center" vertical="center" wrapText="1"/>
      <protection locked="0"/>
    </xf>
    <xf numFmtId="0" fontId="2" fillId="2" borderId="57" xfId="0" applyNumberFormat="1" applyFont="1" applyFill="1" applyBorder="1" applyAlignment="1" applyProtection="1">
      <alignment horizontal="left" vertical="center" wrapText="1"/>
    </xf>
    <xf numFmtId="0" fontId="2" fillId="2" borderId="58"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13" fillId="2" borderId="58"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2" xfId="0" applyNumberFormat="1" applyFont="1" applyFill="1" applyBorder="1" applyAlignment="1" applyProtection="1">
      <alignment horizontal="left" vertical="center" wrapText="1"/>
    </xf>
    <xf numFmtId="0" fontId="13" fillId="2" borderId="59" xfId="0" applyFont="1" applyFill="1" applyBorder="1" applyAlignment="1" applyProtection="1">
      <alignment horizontal="left" vertical="center" wrapText="1"/>
    </xf>
    <xf numFmtId="0" fontId="2" fillId="2" borderId="59" xfId="0" applyFont="1" applyFill="1" applyBorder="1" applyAlignment="1" applyProtection="1">
      <alignment horizontal="left" vertical="center" wrapText="1"/>
    </xf>
    <xf numFmtId="0" fontId="13" fillId="2" borderId="36" xfId="0" applyFont="1" applyFill="1" applyBorder="1" applyAlignment="1" applyProtection="1">
      <alignment horizontal="left" vertical="center" wrapText="1"/>
    </xf>
    <xf numFmtId="0" fontId="2" fillId="2" borderId="2" xfId="0" applyNumberFormat="1" applyFont="1" applyFill="1" applyBorder="1" applyAlignment="1" applyProtection="1">
      <alignment vertical="center" wrapText="1"/>
    </xf>
    <xf numFmtId="0" fontId="2" fillId="2" borderId="3" xfId="0" applyNumberFormat="1" applyFont="1" applyFill="1" applyBorder="1" applyAlignment="1" applyProtection="1">
      <alignment vertical="center" wrapText="1"/>
    </xf>
    <xf numFmtId="0" fontId="2" fillId="2" borderId="36" xfId="0" applyNumberFormat="1" applyFont="1" applyFill="1" applyBorder="1" applyAlignment="1" applyProtection="1">
      <alignment horizontal="left" vertical="center" wrapText="1"/>
    </xf>
    <xf numFmtId="0" fontId="2" fillId="6" borderId="2" xfId="0" applyNumberFormat="1" applyFont="1" applyFill="1" applyBorder="1" applyAlignment="1" applyProtection="1">
      <alignment horizontal="left" vertical="center" wrapText="1"/>
    </xf>
    <xf numFmtId="0" fontId="2" fillId="2" borderId="58" xfId="0" applyNumberFormat="1" applyFont="1" applyFill="1" applyBorder="1" applyAlignment="1" applyProtection="1">
      <alignment horizontal="left" vertical="center" wrapText="1"/>
    </xf>
    <xf numFmtId="0" fontId="2" fillId="2" borderId="57" xfId="0" applyFont="1"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2" fillId="0" borderId="35" xfId="0" applyFont="1" applyBorder="1" applyAlignment="1" applyProtection="1">
      <alignment horizontal="left" vertical="center" wrapText="1"/>
    </xf>
    <xf numFmtId="0" fontId="2" fillId="0" borderId="58" xfId="0" applyNumberFormat="1" applyFont="1" applyBorder="1" applyAlignment="1" applyProtection="1">
      <alignment horizontal="left" vertical="center" wrapText="1"/>
    </xf>
    <xf numFmtId="0" fontId="13" fillId="2" borderId="1" xfId="0" applyFont="1" applyFill="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0" fillId="0" borderId="0" xfId="0" applyProtection="1"/>
    <xf numFmtId="0" fontId="24" fillId="0" borderId="1" xfId="0" applyFont="1" applyBorder="1" applyAlignment="1" applyProtection="1">
      <alignment horizontal="center" vertical="center" wrapText="1"/>
    </xf>
    <xf numFmtId="0" fontId="24" fillId="0" borderId="8"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29" fillId="0" borderId="1" xfId="0" applyFont="1" applyBorder="1" applyAlignment="1" applyProtection="1">
      <alignment vertical="center"/>
    </xf>
    <xf numFmtId="0" fontId="3" fillId="0" borderId="8"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xf>
    <xf numFmtId="0" fontId="24" fillId="0" borderId="1" xfId="0" applyFont="1" applyBorder="1" applyAlignment="1" applyProtection="1">
      <alignment horizontal="left" vertical="center" wrapText="1"/>
    </xf>
    <xf numFmtId="2" fontId="29" fillId="0" borderId="1" xfId="0" applyNumberFormat="1" applyFont="1" applyBorder="1" applyAlignment="1" applyProtection="1">
      <alignment vertical="center"/>
    </xf>
    <xf numFmtId="0" fontId="13" fillId="0" borderId="0" xfId="0" applyFont="1" applyProtection="1"/>
    <xf numFmtId="0" fontId="13" fillId="0" borderId="1" xfId="0" applyFont="1" applyBorder="1" applyAlignment="1" applyProtection="1">
      <alignment wrapText="1"/>
    </xf>
    <xf numFmtId="0" fontId="0" fillId="0" borderId="1" xfId="0" applyBorder="1" applyAlignment="1" applyProtection="1">
      <alignment horizontal="center" vertical="center"/>
    </xf>
    <xf numFmtId="0" fontId="13" fillId="0" borderId="1" xfId="0" applyFont="1" applyBorder="1" applyAlignment="1" applyProtection="1">
      <alignment horizontal="center" vertical="center"/>
    </xf>
    <xf numFmtId="10" fontId="0" fillId="4" borderId="1" xfId="3" applyNumberFormat="1" applyFont="1" applyFill="1" applyBorder="1" applyAlignment="1" applyProtection="1">
      <alignment horizontal="center" vertical="center"/>
    </xf>
    <xf numFmtId="0" fontId="29" fillId="0" borderId="1" xfId="0" applyFont="1" applyFill="1" applyBorder="1" applyAlignment="1" applyProtection="1">
      <alignment vertical="center"/>
    </xf>
    <xf numFmtId="0" fontId="0" fillId="0" borderId="0" xfId="0" applyAlignment="1" applyProtection="1">
      <alignment wrapText="1"/>
    </xf>
    <xf numFmtId="0" fontId="13" fillId="0" borderId="0" xfId="0" applyFont="1" applyAlignment="1" applyProtection="1">
      <alignment wrapText="1"/>
    </xf>
    <xf numFmtId="0" fontId="13" fillId="0" borderId="1" xfId="0" applyFont="1" applyBorder="1" applyAlignment="1" applyProtection="1">
      <alignment horizontal="center" vertical="center" wrapText="1"/>
    </xf>
    <xf numFmtId="0" fontId="13" fillId="0" borderId="1" xfId="0" applyFont="1" applyBorder="1" applyProtection="1"/>
    <xf numFmtId="0" fontId="13" fillId="0" borderId="0" xfId="0" applyFont="1" applyBorder="1" applyProtection="1"/>
    <xf numFmtId="49" fontId="13" fillId="0" borderId="1" xfId="0" applyNumberFormat="1" applyFont="1" applyBorder="1" applyAlignment="1" applyProtection="1">
      <alignment horizontal="center" vertical="center"/>
    </xf>
    <xf numFmtId="49" fontId="13" fillId="0" borderId="0" xfId="0" applyNumberFormat="1" applyFont="1" applyBorder="1" applyProtection="1"/>
    <xf numFmtId="0" fontId="13" fillId="0" borderId="0" xfId="0" applyFont="1" applyFill="1" applyBorder="1" applyAlignment="1" applyProtection="1"/>
    <xf numFmtId="9" fontId="0" fillId="0" borderId="0" xfId="3" applyFont="1" applyProtection="1"/>
    <xf numFmtId="0" fontId="0" fillId="2" borderId="15" xfId="0" applyFill="1" applyBorder="1" applyAlignment="1" applyProtection="1">
      <alignment vertical="center"/>
      <protection locked="0"/>
    </xf>
    <xf numFmtId="0" fontId="2" fillId="0" borderId="59" xfId="0" applyNumberFormat="1" applyFont="1" applyBorder="1" applyAlignment="1" applyProtection="1">
      <alignment vertical="center" wrapText="1"/>
    </xf>
    <xf numFmtId="0" fontId="0" fillId="2" borderId="0" xfId="0" applyFill="1" applyAlignment="1" applyProtection="1">
      <alignment vertical="center"/>
      <protection locked="0"/>
    </xf>
    <xf numFmtId="0" fontId="13" fillId="2" borderId="20" xfId="0" applyFont="1" applyFill="1" applyBorder="1" applyAlignment="1" applyProtection="1">
      <alignment horizontal="center" vertical="center" wrapText="1"/>
      <protection locked="0"/>
    </xf>
    <xf numFmtId="0" fontId="27" fillId="0" borderId="0" xfId="0" applyFont="1" applyBorder="1" applyAlignment="1" applyProtection="1">
      <alignment horizontal="center" vertical="center"/>
    </xf>
    <xf numFmtId="0" fontId="13" fillId="0" borderId="10"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0" fillId="0" borderId="14" xfId="0" applyBorder="1" applyProtection="1">
      <protection locked="0"/>
    </xf>
    <xf numFmtId="0" fontId="0" fillId="0" borderId="0" xfId="0" applyBorder="1" applyProtection="1">
      <protection locked="0"/>
    </xf>
    <xf numFmtId="0" fontId="0" fillId="0" borderId="37" xfId="0" applyBorder="1" applyProtection="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13" fillId="2" borderId="35" xfId="0" applyFont="1" applyFill="1" applyBorder="1" applyAlignment="1" applyProtection="1">
      <alignment horizontal="left" vertical="center" wrapText="1"/>
    </xf>
    <xf numFmtId="0" fontId="13" fillId="2" borderId="42"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left" vertical="center" wrapText="1"/>
    </xf>
    <xf numFmtId="0" fontId="1" fillId="0" borderId="2" xfId="0" applyFont="1" applyBorder="1" applyAlignment="1">
      <alignment horizontal="center" vertical="center" wrapText="1"/>
    </xf>
    <xf numFmtId="0" fontId="0" fillId="2" borderId="0" xfId="0" applyFont="1" applyFill="1"/>
    <xf numFmtId="0" fontId="0" fillId="0" borderId="0" xfId="0" applyFont="1"/>
    <xf numFmtId="0" fontId="1" fillId="0" borderId="49" xfId="0" applyFont="1" applyBorder="1" applyAlignment="1">
      <alignment horizontal="center" vertical="center" wrapText="1"/>
    </xf>
    <xf numFmtId="0" fontId="0" fillId="2" borderId="0" xfId="0" applyFill="1" applyBorder="1" applyProtection="1"/>
    <xf numFmtId="0" fontId="14" fillId="2" borderId="53" xfId="0" applyFont="1" applyFill="1" applyBorder="1" applyAlignment="1" applyProtection="1">
      <alignment horizontal="center" vertical="center" wrapText="1"/>
      <protection locked="0"/>
    </xf>
    <xf numFmtId="0" fontId="14" fillId="2" borderId="56"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center" wrapText="1"/>
    </xf>
    <xf numFmtId="0" fontId="2" fillId="2" borderId="36"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0" fontId="2" fillId="6" borderId="9"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left" vertical="center" wrapText="1"/>
    </xf>
    <xf numFmtId="0" fontId="13" fillId="2" borderId="65" xfId="0" applyFont="1" applyFill="1" applyBorder="1" applyAlignment="1" applyProtection="1">
      <alignment horizontal="left" vertical="center" wrapText="1"/>
      <protection locked="0"/>
    </xf>
    <xf numFmtId="0" fontId="2" fillId="2" borderId="71" xfId="0" applyFont="1" applyFill="1" applyBorder="1" applyAlignment="1" applyProtection="1">
      <alignment horizontal="left" vertical="center" wrapText="1"/>
    </xf>
    <xf numFmtId="0" fontId="13" fillId="2" borderId="67" xfId="0" applyFont="1" applyFill="1" applyBorder="1" applyAlignment="1" applyProtection="1">
      <alignment horizontal="left" vertical="center" wrapText="1"/>
    </xf>
    <xf numFmtId="0" fontId="13" fillId="2" borderId="71" xfId="0" applyFont="1" applyFill="1" applyBorder="1" applyAlignment="1" applyProtection="1">
      <alignment horizontal="left" vertical="center" wrapText="1"/>
      <protection locked="0"/>
    </xf>
    <xf numFmtId="0" fontId="13" fillId="6" borderId="10" xfId="0" applyFont="1" applyFill="1" applyBorder="1" applyAlignment="1" applyProtection="1">
      <alignment horizontal="center" vertical="center" wrapText="1"/>
      <protection locked="0"/>
    </xf>
    <xf numFmtId="0" fontId="2" fillId="6" borderId="39" xfId="0" applyNumberFormat="1" applyFont="1" applyFill="1" applyBorder="1" applyAlignment="1" applyProtection="1">
      <alignment horizontal="left" vertical="center" wrapText="1"/>
    </xf>
    <xf numFmtId="0" fontId="2" fillId="2" borderId="41"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protection locked="0"/>
    </xf>
    <xf numFmtId="0" fontId="2" fillId="2" borderId="61"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24" fillId="0" borderId="28" xfId="0" applyFont="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9" fontId="24" fillId="0" borderId="1" xfId="0" applyNumberFormat="1" applyFont="1" applyBorder="1" applyAlignment="1" applyProtection="1">
      <alignment horizontal="center" vertical="center" wrapText="1"/>
    </xf>
    <xf numFmtId="10" fontId="13" fillId="0" borderId="0" xfId="0" applyNumberFormat="1" applyFont="1" applyProtection="1"/>
    <xf numFmtId="0" fontId="33" fillId="2" borderId="12" xfId="0"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protection locked="0"/>
    </xf>
    <xf numFmtId="0" fontId="33" fillId="2" borderId="43" xfId="0" applyFont="1" applyFill="1" applyBorder="1" applyAlignment="1" applyProtection="1">
      <alignment horizontal="left" vertical="center" wrapText="1"/>
      <protection locked="0"/>
    </xf>
    <xf numFmtId="0" fontId="33" fillId="2" borderId="52" xfId="0" applyFont="1" applyFill="1" applyBorder="1" applyAlignment="1" applyProtection="1">
      <alignment horizontal="left" vertical="center" wrapText="1"/>
      <protection locked="0"/>
    </xf>
    <xf numFmtId="0" fontId="33" fillId="2" borderId="62" xfId="0" applyFont="1" applyFill="1" applyBorder="1" applyAlignment="1" applyProtection="1">
      <alignment horizontal="left" vertical="center" wrapText="1"/>
      <protection locked="0"/>
    </xf>
    <xf numFmtId="0" fontId="33" fillId="2" borderId="50" xfId="0" applyFont="1" applyFill="1" applyBorder="1" applyAlignment="1" applyProtection="1">
      <alignment horizontal="left" vertical="center" wrapText="1"/>
      <protection locked="0"/>
    </xf>
    <xf numFmtId="0" fontId="33" fillId="2" borderId="0" xfId="0" applyFont="1" applyFill="1" applyAlignment="1" applyProtection="1">
      <alignment horizontal="left" vertical="center"/>
      <protection locked="0"/>
    </xf>
    <xf numFmtId="0" fontId="24" fillId="0" borderId="28"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36" fillId="0" borderId="1" xfId="0" applyFont="1" applyBorder="1" applyAlignment="1" applyProtection="1">
      <alignment horizontal="center" vertical="center"/>
    </xf>
    <xf numFmtId="0" fontId="24" fillId="0" borderId="0" xfId="0" applyFont="1" applyAlignment="1" applyProtection="1">
      <alignment vertical="center"/>
    </xf>
    <xf numFmtId="0" fontId="3"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9" fontId="0" fillId="0" borderId="1" xfId="3" applyFont="1" applyBorder="1" applyAlignment="1" applyProtection="1">
      <alignment horizontal="center" vertical="center"/>
      <protection hidden="1"/>
    </xf>
    <xf numFmtId="0" fontId="13" fillId="0" borderId="0" xfId="0" applyFont="1" applyAlignment="1" applyProtection="1">
      <alignment vertical="center"/>
    </xf>
    <xf numFmtId="0" fontId="13" fillId="0" borderId="1" xfId="0" applyFont="1" applyBorder="1" applyAlignment="1" applyProtection="1">
      <alignment vertical="center" wrapText="1"/>
    </xf>
    <xf numFmtId="0" fontId="1" fillId="0" borderId="3" xfId="0" applyFont="1" applyBorder="1" applyAlignment="1">
      <alignment horizontal="center" vertical="center" wrapText="1"/>
    </xf>
    <xf numFmtId="14" fontId="1" fillId="0" borderId="58" xfId="0" applyNumberFormat="1" applyFont="1" applyBorder="1" applyAlignment="1">
      <alignment horizontal="center" vertical="center" wrapText="1"/>
    </xf>
    <xf numFmtId="14" fontId="1" fillId="0" borderId="43" xfId="0" applyNumberFormat="1" applyFont="1" applyBorder="1" applyAlignment="1">
      <alignment horizontal="center" vertical="center" wrapText="1"/>
    </xf>
    <xf numFmtId="0" fontId="33" fillId="2" borderId="7" xfId="0" applyFont="1" applyFill="1" applyBorder="1" applyAlignment="1" applyProtection="1">
      <alignment horizontal="left" wrapText="1"/>
      <protection locked="0"/>
    </xf>
    <xf numFmtId="0" fontId="3" fillId="2" borderId="60"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3" fillId="2" borderId="60" xfId="0" applyFont="1" applyFill="1" applyBorder="1" applyAlignment="1" applyProtection="1">
      <alignment horizontal="left" vertical="center" wrapText="1"/>
      <protection locked="0"/>
    </xf>
    <xf numFmtId="14" fontId="6" fillId="0" borderId="2" xfId="0" applyNumberFormat="1" applyFont="1" applyBorder="1" applyAlignment="1">
      <alignment horizontal="center" vertical="top" wrapText="1"/>
    </xf>
    <xf numFmtId="0" fontId="6" fillId="2" borderId="14" xfId="0" applyFont="1" applyFill="1" applyBorder="1" applyAlignment="1">
      <alignment horizontal="left" vertical="center"/>
    </xf>
    <xf numFmtId="10" fontId="28" fillId="2" borderId="14"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1" fillId="0" borderId="40" xfId="0" applyFont="1" applyBorder="1" applyAlignment="1">
      <alignment horizontal="center" vertical="center" wrapText="1"/>
    </xf>
    <xf numFmtId="0" fontId="29" fillId="0" borderId="13" xfId="0" applyFont="1" applyBorder="1" applyAlignment="1">
      <alignment horizontal="center" vertical="center" wrapText="1"/>
    </xf>
    <xf numFmtId="0" fontId="1" fillId="0" borderId="42" xfId="0" applyFont="1" applyBorder="1" applyAlignment="1">
      <alignment horizontal="center" vertical="center" wrapText="1"/>
    </xf>
    <xf numFmtId="0" fontId="6" fillId="0" borderId="28" xfId="0" applyFont="1" applyBorder="1" applyAlignment="1">
      <alignment horizontal="left"/>
    </xf>
    <xf numFmtId="0" fontId="1" fillId="0" borderId="28" xfId="0" applyFont="1" applyBorder="1" applyAlignment="1">
      <alignment horizontal="left" vertical="center" wrapText="1"/>
    </xf>
    <xf numFmtId="0" fontId="0" fillId="0" borderId="28" xfId="0" applyBorder="1" applyAlignment="1">
      <alignment horizontal="left" vertical="center" wrapText="1"/>
    </xf>
    <xf numFmtId="0" fontId="6" fillId="0" borderId="1" xfId="0" applyFont="1" applyBorder="1" applyAlignment="1">
      <alignment horizontal="left"/>
    </xf>
    <xf numFmtId="0" fontId="1" fillId="0" borderId="13" xfId="0" applyFont="1" applyBorder="1" applyAlignment="1">
      <alignment horizontal="left"/>
    </xf>
    <xf numFmtId="0" fontId="0" fillId="0" borderId="13" xfId="0" applyBorder="1" applyAlignment="1">
      <alignment horizontal="left"/>
    </xf>
    <xf numFmtId="0" fontId="4" fillId="2" borderId="0" xfId="0" applyFont="1" applyFill="1" applyBorder="1" applyAlignment="1">
      <alignment horizontal="center" vertical="center" wrapText="1"/>
    </xf>
    <xf numFmtId="0" fontId="0" fillId="0" borderId="0" xfId="0" applyAlignment="1">
      <alignment horizontal="center" vertical="center"/>
    </xf>
    <xf numFmtId="0" fontId="0" fillId="0" borderId="37" xfId="0" applyBorder="1" applyAlignment="1">
      <alignment horizontal="center" vertical="center"/>
    </xf>
    <xf numFmtId="0" fontId="10" fillId="0" borderId="1" xfId="0" applyFont="1" applyBorder="1" applyAlignment="1">
      <alignment horizontal="left" vertical="center" wrapText="1" shrinkToFit="1"/>
    </xf>
    <xf numFmtId="0" fontId="1"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7" xfId="0" applyFont="1" applyBorder="1" applyAlignment="1">
      <alignment horizontal="left" vertical="center" wrapText="1"/>
    </xf>
    <xf numFmtId="0" fontId="29" fillId="0" borderId="3" xfId="0" applyFont="1" applyBorder="1" applyAlignment="1">
      <alignment horizontal="center" vertical="center" wrapText="1"/>
    </xf>
    <xf numFmtId="0" fontId="29" fillId="0" borderId="49" xfId="0"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49" xfId="0" applyFont="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3" xfId="0" applyFont="1" applyBorder="1" applyAlignment="1">
      <alignment horizontal="left"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7" fillId="0" borderId="1" xfId="2" applyBorder="1" applyAlignment="1" applyProtection="1">
      <alignment horizontal="left" vertical="center" wrapText="1"/>
    </xf>
    <xf numFmtId="0" fontId="10"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0" borderId="2" xfId="2" applyFont="1" applyBorder="1" applyAlignment="1" applyProtection="1">
      <alignment horizontal="left" vertical="center" wrapText="1"/>
    </xf>
    <xf numFmtId="0" fontId="0" fillId="0" borderId="49" xfId="0" applyBorder="1" applyAlignment="1">
      <alignment horizontal="left" vertical="center"/>
    </xf>
    <xf numFmtId="0" fontId="35" fillId="0" borderId="3" xfId="0" applyFont="1" applyBorder="1" applyAlignment="1">
      <alignment horizontal="left" vertical="center"/>
    </xf>
    <xf numFmtId="0" fontId="35" fillId="0" borderId="49" xfId="0" applyFont="1" applyBorder="1" applyAlignment="1">
      <alignment horizontal="left" vertical="center"/>
    </xf>
    <xf numFmtId="0" fontId="17" fillId="5" borderId="17"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9"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0" fontId="14" fillId="2" borderId="45" xfId="0" applyFont="1" applyFill="1" applyBorder="1" applyAlignment="1" applyProtection="1">
      <alignment horizontal="center" vertical="center" wrapText="1"/>
      <protection locked="0"/>
    </xf>
    <xf numFmtId="0" fontId="14" fillId="2" borderId="53"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4" fillId="2" borderId="63"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9" fillId="2" borderId="0" xfId="0" applyFont="1" applyFill="1" applyAlignment="1" applyProtection="1">
      <protection locked="0"/>
    </xf>
    <xf numFmtId="0" fontId="14" fillId="2" borderId="55"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14"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0" fontId="30" fillId="2" borderId="44" xfId="0" applyFont="1" applyFill="1" applyBorder="1" applyAlignment="1" applyProtection="1">
      <alignment horizontal="center" vertical="center" wrapText="1"/>
      <protection locked="0"/>
    </xf>
    <xf numFmtId="0" fontId="30" fillId="2" borderId="45" xfId="0" applyFont="1" applyFill="1" applyBorder="1" applyAlignment="1" applyProtection="1">
      <alignment horizontal="center" vertical="center" wrapText="1"/>
      <protection locked="0"/>
    </xf>
    <xf numFmtId="0" fontId="26" fillId="2" borderId="55" xfId="0" applyFont="1" applyFill="1" applyBorder="1" applyAlignment="1" applyProtection="1">
      <alignment horizontal="center" vertical="center" wrapText="1"/>
      <protection locked="0"/>
    </xf>
    <xf numFmtId="0" fontId="26" fillId="0" borderId="44" xfId="0" applyFont="1" applyBorder="1" applyAlignment="1" applyProtection="1">
      <alignment horizontal="center" vertical="center" wrapText="1"/>
      <protection locked="0"/>
    </xf>
    <xf numFmtId="0" fontId="26" fillId="0" borderId="45" xfId="0" applyFont="1" applyBorder="1" applyAlignment="1" applyProtection="1">
      <alignment horizontal="center" vertical="center" wrapText="1"/>
      <protection locked="0"/>
    </xf>
    <xf numFmtId="0" fontId="23" fillId="5" borderId="47" xfId="0" applyNumberFormat="1" applyFont="1" applyFill="1" applyBorder="1" applyAlignment="1" applyProtection="1">
      <alignment horizontal="center" vertical="center" wrapText="1"/>
      <protection locked="0"/>
    </xf>
    <xf numFmtId="0" fontId="23" fillId="5" borderId="0" xfId="0" applyNumberFormat="1" applyFont="1" applyFill="1" applyBorder="1" applyAlignment="1" applyProtection="1">
      <alignment horizontal="center" vertical="center" wrapText="1"/>
      <protection locked="0"/>
    </xf>
    <xf numFmtId="0" fontId="24" fillId="0" borderId="34" xfId="0" applyFont="1" applyBorder="1" applyAlignment="1" applyProtection="1">
      <alignment horizontal="center" vertical="center" wrapText="1"/>
    </xf>
    <xf numFmtId="0" fontId="24" fillId="0" borderId="28" xfId="0" applyFont="1" applyBorder="1" applyAlignment="1" applyProtection="1">
      <alignment horizontal="center" vertical="center" wrapText="1"/>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13" fillId="0" borderId="4" xfId="0" applyFont="1" applyBorder="1" applyAlignment="1" applyProtection="1">
      <alignment horizontal="left" vertical="center"/>
    </xf>
    <xf numFmtId="0" fontId="36" fillId="0" borderId="8" xfId="0" applyFont="1" applyBorder="1" applyAlignment="1" applyProtection="1">
      <alignment horizontal="center" vertical="center"/>
    </xf>
    <xf numFmtId="0" fontId="36" fillId="0" borderId="28" xfId="0" applyFont="1" applyBorder="1" applyAlignment="1" applyProtection="1">
      <alignment horizontal="center" vertical="center"/>
    </xf>
    <xf numFmtId="0" fontId="24" fillId="0" borderId="8" xfId="0" applyFont="1" applyBorder="1" applyAlignment="1" applyProtection="1">
      <alignment horizontal="center" vertical="center" wrapText="1"/>
    </xf>
    <xf numFmtId="0" fontId="36" fillId="5" borderId="1" xfId="0" applyFont="1" applyFill="1" applyBorder="1" applyAlignment="1" applyProtection="1">
      <alignment horizontal="center" vertical="center"/>
    </xf>
    <xf numFmtId="10" fontId="36" fillId="0" borderId="1" xfId="0" applyNumberFormat="1" applyFont="1" applyBorder="1" applyAlignment="1" applyProtection="1">
      <alignment horizontal="center" vertical="center"/>
    </xf>
    <xf numFmtId="0" fontId="24" fillId="0" borderId="1" xfId="0" applyFont="1" applyBorder="1" applyAlignment="1" applyProtection="1">
      <alignment horizontal="center" vertical="center"/>
    </xf>
    <xf numFmtId="0" fontId="24" fillId="0" borderId="8" xfId="0" applyFont="1" applyBorder="1" applyAlignment="1" applyProtection="1">
      <alignment horizontal="center" vertical="center"/>
    </xf>
    <xf numFmtId="0" fontId="36" fillId="5" borderId="1" xfId="0" applyFont="1" applyFill="1" applyBorder="1" applyAlignment="1" applyProtection="1">
      <alignment horizontal="center" vertical="center" wrapText="1"/>
    </xf>
    <xf numFmtId="0" fontId="14" fillId="2" borderId="0" xfId="0" applyFont="1" applyFill="1" applyBorder="1" applyAlignment="1" applyProtection="1"/>
    <xf numFmtId="0" fontId="0" fillId="2" borderId="0" xfId="0" applyFill="1" applyBorder="1" applyAlignment="1" applyProtection="1"/>
    <xf numFmtId="0" fontId="0" fillId="2" borderId="0" xfId="0" applyFill="1" applyBorder="1" applyAlignment="1" applyProtection="1">
      <alignment wrapText="1"/>
    </xf>
    <xf numFmtId="0" fontId="14" fillId="0" borderId="0" xfId="0" applyFont="1" applyAlignment="1" applyProtection="1"/>
    <xf numFmtId="0" fontId="26" fillId="0" borderId="0" xfId="0" applyFont="1" applyAlignment="1" applyProtection="1"/>
    <xf numFmtId="0" fontId="19" fillId="3" borderId="68" xfId="0" applyFont="1" applyFill="1" applyBorder="1" applyAlignment="1" applyProtection="1">
      <alignment horizontal="center" vertical="center" wrapText="1"/>
    </xf>
    <xf numFmtId="0" fontId="19" fillId="3" borderId="69" xfId="0" applyFont="1" applyFill="1" applyBorder="1" applyAlignment="1" applyProtection="1">
      <alignment horizontal="center" vertical="center" wrapText="1"/>
    </xf>
    <xf numFmtId="0" fontId="19" fillId="3" borderId="70" xfId="0" applyFont="1" applyFill="1" applyBorder="1" applyAlignment="1" applyProtection="1">
      <alignment horizontal="center" vertical="center" wrapText="1"/>
    </xf>
    <xf numFmtId="0" fontId="0" fillId="0" borderId="0" xfId="0" applyAlignment="1" applyProtection="1"/>
    <xf numFmtId="0" fontId="0" fillId="0" borderId="0" xfId="0" applyAlignment="1"/>
    <xf numFmtId="0" fontId="0" fillId="0" borderId="37" xfId="0" applyBorder="1" applyAlignment="1"/>
    <xf numFmtId="0" fontId="13" fillId="0" borderId="2"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13" fillId="0" borderId="2" xfId="0" applyFont="1" applyBorder="1" applyAlignment="1" applyProtection="1">
      <alignment horizontal="center" vertical="center"/>
    </xf>
    <xf numFmtId="0" fontId="13" fillId="0" borderId="49" xfId="0" applyFont="1" applyBorder="1" applyAlignment="1" applyProtection="1">
      <alignment horizontal="center" vertical="center"/>
    </xf>
    <xf numFmtId="0" fontId="13" fillId="0" borderId="58" xfId="0" applyFont="1" applyBorder="1" applyAlignment="1" applyProtection="1">
      <alignment horizontal="left" vertical="center" wrapText="1"/>
    </xf>
    <xf numFmtId="0" fontId="13" fillId="0" borderId="66" xfId="0" applyFont="1" applyBorder="1" applyAlignment="1" applyProtection="1">
      <alignment horizontal="left" vertical="center" wrapText="1"/>
    </xf>
    <xf numFmtId="0" fontId="0" fillId="0" borderId="66" xfId="0" applyBorder="1" applyAlignment="1" applyProtection="1">
      <alignment horizontal="left" vertical="center" wrapText="1"/>
    </xf>
    <xf numFmtId="0" fontId="0" fillId="0" borderId="42" xfId="0" applyBorder="1" applyAlignment="1" applyProtection="1">
      <alignment horizontal="left" vertical="center" wrapText="1"/>
    </xf>
    <xf numFmtId="0" fontId="13" fillId="0" borderId="58" xfId="0" applyFont="1" applyBorder="1" applyAlignment="1" applyProtection="1">
      <alignment horizontal="center" vertical="center"/>
    </xf>
    <xf numFmtId="0" fontId="13" fillId="0" borderId="67" xfId="0" applyFont="1" applyBorder="1" applyAlignment="1" applyProtection="1">
      <alignment horizontal="center" vertical="center"/>
    </xf>
    <xf numFmtId="0" fontId="13" fillId="0" borderId="57" xfId="0" applyFont="1" applyBorder="1" applyAlignment="1" applyProtection="1">
      <alignment horizontal="left" vertical="center" wrapText="1"/>
    </xf>
    <xf numFmtId="0" fontId="13" fillId="0" borderId="64" xfId="0" applyFont="1" applyBorder="1" applyAlignment="1" applyProtection="1">
      <alignment horizontal="left" vertical="center" wrapText="1"/>
    </xf>
    <xf numFmtId="0" fontId="0" fillId="0" borderId="64" xfId="0" applyBorder="1" applyAlignment="1" applyProtection="1">
      <alignment horizontal="left" vertical="center" wrapText="1"/>
    </xf>
    <xf numFmtId="0" fontId="0" fillId="0" borderId="41" xfId="0" applyBorder="1" applyAlignment="1" applyProtection="1">
      <alignment horizontal="left" vertical="center" wrapText="1"/>
    </xf>
    <xf numFmtId="0" fontId="13" fillId="0" borderId="57" xfId="0" applyFont="1" applyBorder="1" applyAlignment="1" applyProtection="1">
      <alignment horizontal="center" vertical="center"/>
    </xf>
    <xf numFmtId="0" fontId="13" fillId="0" borderId="65" xfId="0" applyFont="1" applyBorder="1" applyAlignment="1" applyProtection="1">
      <alignment horizontal="center" vertical="center"/>
    </xf>
    <xf numFmtId="0" fontId="0" fillId="5" borderId="1" xfId="0" applyFill="1" applyBorder="1" applyAlignment="1" applyProtection="1">
      <alignment horizontal="center" vertical="center"/>
    </xf>
    <xf numFmtId="0" fontId="0" fillId="5" borderId="1" xfId="0" applyFill="1" applyBorder="1" applyAlignment="1" applyProtection="1">
      <alignment horizontal="center" vertical="center" wrapText="1"/>
    </xf>
    <xf numFmtId="10" fontId="0" fillId="0" borderId="1"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28" xfId="0" applyBorder="1" applyAlignment="1" applyProtection="1">
      <alignment horizontal="center" vertical="center"/>
    </xf>
    <xf numFmtId="0" fontId="11" fillId="0" borderId="0" xfId="0" applyFont="1" applyBorder="1" applyAlignment="1"/>
    <xf numFmtId="0" fontId="0" fillId="0" borderId="0" xfId="0" applyFont="1" applyAlignment="1"/>
    <xf numFmtId="0" fontId="12" fillId="0" borderId="0" xfId="0" applyFont="1" applyAlignment="1">
      <alignment horizontal="center"/>
    </xf>
    <xf numFmtId="0" fontId="9" fillId="0" borderId="0" xfId="0" applyFont="1" applyAlignment="1">
      <alignment horizontal="center"/>
    </xf>
    <xf numFmtId="0" fontId="4" fillId="0" borderId="0" xfId="0" applyFont="1" applyBorder="1" applyAlignment="1">
      <alignment horizontal="center"/>
    </xf>
    <xf numFmtId="0" fontId="5" fillId="7" borderId="10" xfId="0" applyFont="1" applyFill="1" applyBorder="1" applyAlignment="1">
      <alignment horizontal="center"/>
    </xf>
    <xf numFmtId="0" fontId="5" fillId="7" borderId="11" xfId="0" applyFont="1" applyFill="1" applyBorder="1" applyAlignment="1">
      <alignment horizontal="center"/>
    </xf>
    <xf numFmtId="0" fontId="5" fillId="7" borderId="12" xfId="0" applyFont="1" applyFill="1" applyBorder="1" applyAlignment="1">
      <alignment horizontal="center"/>
    </xf>
    <xf numFmtId="0" fontId="5" fillId="7" borderId="51" xfId="0" applyFont="1" applyFill="1" applyBorder="1" applyAlignment="1">
      <alignment horizontal="center"/>
    </xf>
    <xf numFmtId="0" fontId="5" fillId="7" borderId="48" xfId="0" applyFont="1" applyFill="1" applyBorder="1" applyAlignment="1">
      <alignment horizontal="center"/>
    </xf>
    <xf numFmtId="0" fontId="5" fillId="7" borderId="52" xfId="0" applyFont="1" applyFill="1" applyBorder="1" applyAlignment="1">
      <alignment horizontal="center"/>
    </xf>
    <xf numFmtId="0" fontId="16" fillId="7" borderId="72" xfId="0" applyFont="1" applyFill="1" applyBorder="1" applyAlignment="1" applyProtection="1">
      <alignment horizontal="center" vertical="center" wrapText="1"/>
      <protection locked="0"/>
    </xf>
    <xf numFmtId="0" fontId="16" fillId="7" borderId="26" xfId="0" applyFont="1" applyFill="1" applyBorder="1" applyAlignment="1" applyProtection="1">
      <alignment horizontal="center" vertical="center" wrapText="1"/>
      <protection locked="0"/>
    </xf>
    <xf numFmtId="0" fontId="31" fillId="7" borderId="26" xfId="0" applyFont="1" applyFill="1" applyBorder="1" applyAlignment="1" applyProtection="1">
      <alignment horizontal="center" vertical="center" wrapText="1"/>
      <protection locked="0"/>
    </xf>
    <xf numFmtId="0" fontId="2" fillId="7" borderId="26" xfId="0" applyFont="1" applyFill="1" applyBorder="1" applyAlignment="1" applyProtection="1">
      <alignment horizontal="center" vertical="center" wrapText="1"/>
      <protection locked="0"/>
    </xf>
    <xf numFmtId="0" fontId="32" fillId="7" borderId="26" xfId="0" applyFont="1" applyFill="1" applyBorder="1" applyAlignment="1" applyProtection="1">
      <alignment horizontal="center" vertical="center" wrapText="1"/>
      <protection locked="0"/>
    </xf>
    <xf numFmtId="0" fontId="18" fillId="7" borderId="25" xfId="0" applyFont="1" applyFill="1" applyBorder="1" applyAlignment="1" applyProtection="1">
      <alignment horizontal="center" vertical="center" wrapText="1"/>
      <protection locked="0"/>
    </xf>
    <xf numFmtId="0" fontId="31" fillId="7" borderId="25" xfId="0" applyFont="1" applyFill="1" applyBorder="1" applyAlignment="1" applyProtection="1">
      <alignment horizontal="center" vertical="center" wrapText="1"/>
      <protection locked="0"/>
    </xf>
    <xf numFmtId="0" fontId="33" fillId="7" borderId="25" xfId="0" applyFont="1" applyFill="1" applyBorder="1" applyAlignment="1" applyProtection="1">
      <alignment horizontal="center" vertical="center" wrapText="1"/>
      <protection locked="0"/>
    </xf>
    <xf numFmtId="0" fontId="31" fillId="8" borderId="17" xfId="0" applyFont="1" applyFill="1" applyBorder="1" applyAlignment="1" applyProtection="1">
      <alignment horizontal="center" vertical="center" wrapText="1"/>
      <protection locked="0"/>
    </xf>
    <xf numFmtId="0" fontId="31" fillId="8" borderId="18" xfId="0" applyFont="1" applyFill="1" applyBorder="1" applyAlignment="1" applyProtection="1">
      <alignment horizontal="center" vertical="center" wrapText="1"/>
      <protection locked="0"/>
    </xf>
    <xf numFmtId="0" fontId="31" fillId="8" borderId="19" xfId="0" applyFont="1" applyFill="1" applyBorder="1" applyAlignment="1" applyProtection="1">
      <alignment horizontal="center" vertical="center" wrapText="1"/>
      <protection locked="0"/>
    </xf>
    <xf numFmtId="0" fontId="32" fillId="8" borderId="19" xfId="0" applyFont="1" applyFill="1" applyBorder="1" applyAlignment="1" applyProtection="1">
      <alignment horizontal="left" vertical="center" wrapText="1"/>
      <protection locked="0"/>
    </xf>
    <xf numFmtId="0" fontId="31" fillId="8" borderId="27" xfId="0" applyFont="1" applyFill="1" applyBorder="1" applyAlignment="1" applyProtection="1">
      <alignment horizontal="center" vertical="center" wrapText="1"/>
      <protection locked="0"/>
    </xf>
    <xf numFmtId="0" fontId="31" fillId="8" borderId="14" xfId="0" applyFont="1" applyFill="1" applyBorder="1" applyAlignment="1" applyProtection="1">
      <alignment horizontal="center" vertical="center" wrapText="1"/>
      <protection locked="0"/>
    </xf>
    <xf numFmtId="0" fontId="31" fillId="8" borderId="16" xfId="0" applyFont="1" applyFill="1" applyBorder="1" applyAlignment="1" applyProtection="1">
      <alignment horizontal="center" vertical="center" wrapText="1"/>
      <protection locked="0"/>
    </xf>
    <xf numFmtId="14" fontId="32" fillId="8" borderId="16" xfId="0" applyNumberFormat="1" applyFont="1" applyFill="1" applyBorder="1" applyAlignment="1" applyProtection="1">
      <alignment horizontal="left" vertical="center" wrapText="1"/>
      <protection locked="0"/>
    </xf>
    <xf numFmtId="0" fontId="14" fillId="8" borderId="26" xfId="0" applyFont="1" applyFill="1" applyBorder="1"/>
    <xf numFmtId="0" fontId="8" fillId="8" borderId="26" xfId="0" applyFont="1" applyFill="1" applyBorder="1" applyAlignment="1"/>
    <xf numFmtId="0" fontId="14" fillId="8" borderId="25" xfId="0" applyFont="1" applyFill="1" applyBorder="1"/>
    <xf numFmtId="0" fontId="8" fillId="8" borderId="25" xfId="0" applyFont="1" applyFill="1" applyBorder="1" applyAlignment="1"/>
    <xf numFmtId="0" fontId="19" fillId="7" borderId="26" xfId="0"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0" fillId="7" borderId="26" xfId="0" applyFont="1" applyFill="1" applyBorder="1" applyAlignment="1">
      <alignment horizontal="center" vertical="center" wrapText="1"/>
    </xf>
    <xf numFmtId="0" fontId="19" fillId="7" borderId="68" xfId="0" applyFont="1" applyFill="1" applyBorder="1" applyAlignment="1" applyProtection="1">
      <alignment horizontal="center" vertical="center" wrapText="1"/>
    </xf>
    <xf numFmtId="0" fontId="19" fillId="7" borderId="69" xfId="0" applyFont="1" applyFill="1" applyBorder="1" applyAlignment="1" applyProtection="1">
      <alignment horizontal="center" vertical="center" wrapText="1"/>
    </xf>
    <xf numFmtId="0" fontId="19" fillId="7" borderId="70" xfId="0" applyFont="1" applyFill="1" applyBorder="1" applyAlignment="1" applyProtection="1">
      <alignment horizontal="center" vertical="center" wrapText="1"/>
    </xf>
  </cellXfs>
  <cellStyles count="4">
    <cellStyle name="Гиперссылка" xfId="2" builtinId="8"/>
    <cellStyle name="Обычный" xfId="0" builtinId="0"/>
    <cellStyle name="Обычный 2" xfId="1" xr:uid="{00000000-0005-0000-0000-000002000000}"/>
    <cellStyle name="Процентный"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B050"/>
      <color rgb="FF90EE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145138</xdr:colOff>
      <xdr:row>0</xdr:row>
      <xdr:rowOff>99788</xdr:rowOff>
    </xdr:from>
    <xdr:to>
      <xdr:col>2</xdr:col>
      <xdr:colOff>3047996</xdr:colOff>
      <xdr:row>3</xdr:row>
      <xdr:rowOff>36288</xdr:rowOff>
    </xdr:to>
    <xdr:pic>
      <xdr:nvPicPr>
        <xdr:cNvPr id="4" name="Рисунок 3" descr="Picture background">
          <a:extLst>
            <a:ext uri="{FF2B5EF4-FFF2-40B4-BE49-F238E27FC236}">
              <a16:creationId xmlns:a16="http://schemas.microsoft.com/office/drawing/2014/main" id="{54A8DD87-2FE9-4A9D-AD68-C5DD15044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3567" y="99788"/>
          <a:ext cx="2902858" cy="7257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245534</xdr:colOff>
      <xdr:row>0</xdr:row>
      <xdr:rowOff>33868</xdr:rowOff>
    </xdr:from>
    <xdr:to>
      <xdr:col>1</xdr:col>
      <xdr:colOff>2904067</xdr:colOff>
      <xdr:row>2</xdr:row>
      <xdr:rowOff>228601</xdr:rowOff>
    </xdr:to>
    <xdr:pic>
      <xdr:nvPicPr>
        <xdr:cNvPr id="4" name="Рисунок 3" descr="Picture background">
          <a:extLst>
            <a:ext uri="{FF2B5EF4-FFF2-40B4-BE49-F238E27FC236}">
              <a16:creationId xmlns:a16="http://schemas.microsoft.com/office/drawing/2014/main" id="{ED2A4897-48CB-45D6-92B5-801AE0383C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667" y="33868"/>
          <a:ext cx="2658533" cy="56726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3</xdr:row>
      <xdr:rowOff>177800</xdr:rowOff>
    </xdr:from>
    <xdr:to>
      <xdr:col>4</xdr:col>
      <xdr:colOff>42334</xdr:colOff>
      <xdr:row>15</xdr:row>
      <xdr:rowOff>95250</xdr:rowOff>
    </xdr:to>
    <xdr:sp macro="" textlink="">
      <xdr:nvSpPr>
        <xdr:cNvPr id="3" name="Прямоугольник 2">
          <a:extLst>
            <a:ext uri="{FF2B5EF4-FFF2-40B4-BE49-F238E27FC236}">
              <a16:creationId xmlns:a16="http://schemas.microsoft.com/office/drawing/2014/main" id="{524DE087-5A0F-4F5F-A4CF-21D1F659B6E4}"/>
            </a:ext>
          </a:extLst>
        </xdr:cNvPr>
        <xdr:cNvSpPr/>
      </xdr:nvSpPr>
      <xdr:spPr>
        <a:xfrm>
          <a:off x="50800" y="833967"/>
          <a:ext cx="2446867" cy="2076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4</xdr:col>
      <xdr:colOff>160867</xdr:colOff>
      <xdr:row>4</xdr:row>
      <xdr:rowOff>2116</xdr:rowOff>
    </xdr:from>
    <xdr:to>
      <xdr:col>8</xdr:col>
      <xdr:colOff>105834</xdr:colOff>
      <xdr:row>15</xdr:row>
      <xdr:rowOff>116416</xdr:rowOff>
    </xdr:to>
    <xdr:sp macro="" textlink="">
      <xdr:nvSpPr>
        <xdr:cNvPr id="105" name="Прямоугольник 104">
          <a:extLst>
            <a:ext uri="{FF2B5EF4-FFF2-40B4-BE49-F238E27FC236}">
              <a16:creationId xmlns:a16="http://schemas.microsoft.com/office/drawing/2014/main" id="{7FD8FF80-E06E-4B6C-82A4-59C23DC2A048}"/>
            </a:ext>
          </a:extLst>
        </xdr:cNvPr>
        <xdr:cNvSpPr/>
      </xdr:nvSpPr>
      <xdr:spPr>
        <a:xfrm>
          <a:off x="2616200" y="838199"/>
          <a:ext cx="2421467" cy="2093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239184</xdr:colOff>
      <xdr:row>4</xdr:row>
      <xdr:rowOff>6350</xdr:rowOff>
    </xdr:from>
    <xdr:to>
      <xdr:col>11</xdr:col>
      <xdr:colOff>0</xdr:colOff>
      <xdr:row>15</xdr:row>
      <xdr:rowOff>137583</xdr:rowOff>
    </xdr:to>
    <xdr:sp macro="" textlink="">
      <xdr:nvSpPr>
        <xdr:cNvPr id="107" name="Прямоугольник 106">
          <a:extLst>
            <a:ext uri="{FF2B5EF4-FFF2-40B4-BE49-F238E27FC236}">
              <a16:creationId xmlns:a16="http://schemas.microsoft.com/office/drawing/2014/main" id="{79144EAD-6BB2-4239-AC1E-8A8B23867916}"/>
            </a:ext>
          </a:extLst>
        </xdr:cNvPr>
        <xdr:cNvSpPr/>
      </xdr:nvSpPr>
      <xdr:spPr>
        <a:xfrm>
          <a:off x="5171017" y="84243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116417</xdr:colOff>
      <xdr:row>4</xdr:row>
      <xdr:rowOff>21166</xdr:rowOff>
    </xdr:from>
    <xdr:to>
      <xdr:col>13</xdr:col>
      <xdr:colOff>491066</xdr:colOff>
      <xdr:row>15</xdr:row>
      <xdr:rowOff>152399</xdr:rowOff>
    </xdr:to>
    <xdr:sp macro="" textlink="">
      <xdr:nvSpPr>
        <xdr:cNvPr id="115" name="Прямоугольник 114">
          <a:extLst>
            <a:ext uri="{FF2B5EF4-FFF2-40B4-BE49-F238E27FC236}">
              <a16:creationId xmlns:a16="http://schemas.microsoft.com/office/drawing/2014/main" id="{4A7D3511-25E0-4107-96FB-C93B6D63DA49}"/>
            </a:ext>
          </a:extLst>
        </xdr:cNvPr>
        <xdr:cNvSpPr/>
      </xdr:nvSpPr>
      <xdr:spPr>
        <a:xfrm>
          <a:off x="6889750" y="85724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592667</xdr:colOff>
      <xdr:row>4</xdr:row>
      <xdr:rowOff>21166</xdr:rowOff>
    </xdr:from>
    <xdr:to>
      <xdr:col>16</xdr:col>
      <xdr:colOff>353483</xdr:colOff>
      <xdr:row>15</xdr:row>
      <xdr:rowOff>152399</xdr:rowOff>
    </xdr:to>
    <xdr:sp macro="" textlink="">
      <xdr:nvSpPr>
        <xdr:cNvPr id="116" name="Прямоугольник 115">
          <a:extLst>
            <a:ext uri="{FF2B5EF4-FFF2-40B4-BE49-F238E27FC236}">
              <a16:creationId xmlns:a16="http://schemas.microsoft.com/office/drawing/2014/main" id="{E5372535-9342-4262-A997-41E878940648}"/>
            </a:ext>
          </a:extLst>
        </xdr:cNvPr>
        <xdr:cNvSpPr/>
      </xdr:nvSpPr>
      <xdr:spPr>
        <a:xfrm>
          <a:off x="8593667" y="85724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469900</xdr:colOff>
      <xdr:row>4</xdr:row>
      <xdr:rowOff>35982</xdr:rowOff>
    </xdr:from>
    <xdr:to>
      <xdr:col>19</xdr:col>
      <xdr:colOff>230716</xdr:colOff>
      <xdr:row>15</xdr:row>
      <xdr:rowOff>167215</xdr:rowOff>
    </xdr:to>
    <xdr:sp macro="" textlink="">
      <xdr:nvSpPr>
        <xdr:cNvPr id="117" name="Прямоугольник 116">
          <a:extLst>
            <a:ext uri="{FF2B5EF4-FFF2-40B4-BE49-F238E27FC236}">
              <a16:creationId xmlns:a16="http://schemas.microsoft.com/office/drawing/2014/main" id="{839D3C58-0EB5-4035-A4CF-FC3DB0E46F82}"/>
            </a:ext>
          </a:extLst>
        </xdr:cNvPr>
        <xdr:cNvSpPr/>
      </xdr:nvSpPr>
      <xdr:spPr>
        <a:xfrm>
          <a:off x="10312400" y="872065"/>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338667</xdr:colOff>
      <xdr:row>4</xdr:row>
      <xdr:rowOff>31750</xdr:rowOff>
    </xdr:from>
    <xdr:to>
      <xdr:col>22</xdr:col>
      <xdr:colOff>99483</xdr:colOff>
      <xdr:row>15</xdr:row>
      <xdr:rowOff>162983</xdr:rowOff>
    </xdr:to>
    <xdr:sp macro="" textlink="">
      <xdr:nvSpPr>
        <xdr:cNvPr id="118" name="Прямоугольник 117">
          <a:extLst>
            <a:ext uri="{FF2B5EF4-FFF2-40B4-BE49-F238E27FC236}">
              <a16:creationId xmlns:a16="http://schemas.microsoft.com/office/drawing/2014/main" id="{D1FB4280-91A4-4BE0-91E9-F48B94477BBD}"/>
            </a:ext>
          </a:extLst>
        </xdr:cNvPr>
        <xdr:cNvSpPr/>
      </xdr:nvSpPr>
      <xdr:spPr>
        <a:xfrm>
          <a:off x="12022667" y="86783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215900</xdr:colOff>
      <xdr:row>4</xdr:row>
      <xdr:rowOff>46566</xdr:rowOff>
    </xdr:from>
    <xdr:to>
      <xdr:col>24</xdr:col>
      <xdr:colOff>590549</xdr:colOff>
      <xdr:row>15</xdr:row>
      <xdr:rowOff>177799</xdr:rowOff>
    </xdr:to>
    <xdr:sp macro="" textlink="">
      <xdr:nvSpPr>
        <xdr:cNvPr id="119" name="Прямоугольник 118">
          <a:extLst>
            <a:ext uri="{FF2B5EF4-FFF2-40B4-BE49-F238E27FC236}">
              <a16:creationId xmlns:a16="http://schemas.microsoft.com/office/drawing/2014/main" id="{7F424E34-37CB-42EF-A5D6-6265642D8E8C}"/>
            </a:ext>
          </a:extLst>
        </xdr:cNvPr>
        <xdr:cNvSpPr/>
      </xdr:nvSpPr>
      <xdr:spPr>
        <a:xfrm>
          <a:off x="13741400" y="88264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74083</xdr:colOff>
      <xdr:row>4</xdr:row>
      <xdr:rowOff>42334</xdr:rowOff>
    </xdr:from>
    <xdr:to>
      <xdr:col>27</xdr:col>
      <xdr:colOff>448732</xdr:colOff>
      <xdr:row>15</xdr:row>
      <xdr:rowOff>173567</xdr:rowOff>
    </xdr:to>
    <xdr:sp macro="" textlink="">
      <xdr:nvSpPr>
        <xdr:cNvPr id="120" name="Прямоугольник 119">
          <a:extLst>
            <a:ext uri="{FF2B5EF4-FFF2-40B4-BE49-F238E27FC236}">
              <a16:creationId xmlns:a16="http://schemas.microsoft.com/office/drawing/2014/main" id="{436E3B30-4187-4B0D-8633-4BF4E244B255}"/>
            </a:ext>
          </a:extLst>
        </xdr:cNvPr>
        <xdr:cNvSpPr/>
      </xdr:nvSpPr>
      <xdr:spPr>
        <a:xfrm>
          <a:off x="15441083" y="878417"/>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565149</xdr:colOff>
      <xdr:row>4</xdr:row>
      <xdr:rowOff>57150</xdr:rowOff>
    </xdr:from>
    <xdr:to>
      <xdr:col>30</xdr:col>
      <xdr:colOff>325965</xdr:colOff>
      <xdr:row>16</xdr:row>
      <xdr:rowOff>8467</xdr:rowOff>
    </xdr:to>
    <xdr:sp macro="" textlink="">
      <xdr:nvSpPr>
        <xdr:cNvPr id="121" name="Прямоугольник 120">
          <a:extLst>
            <a:ext uri="{FF2B5EF4-FFF2-40B4-BE49-F238E27FC236}">
              <a16:creationId xmlns:a16="http://schemas.microsoft.com/office/drawing/2014/main" id="{53897AB4-FF8D-4F8C-B307-E20B72E35E73}"/>
            </a:ext>
          </a:extLst>
        </xdr:cNvPr>
        <xdr:cNvSpPr/>
      </xdr:nvSpPr>
      <xdr:spPr>
        <a:xfrm>
          <a:off x="17159816" y="89323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63500</xdr:colOff>
      <xdr:row>16</xdr:row>
      <xdr:rowOff>42333</xdr:rowOff>
    </xdr:from>
    <xdr:to>
      <xdr:col>2</xdr:col>
      <xdr:colOff>385233</xdr:colOff>
      <xdr:row>27</xdr:row>
      <xdr:rowOff>173566</xdr:rowOff>
    </xdr:to>
    <xdr:sp macro="" textlink="">
      <xdr:nvSpPr>
        <xdr:cNvPr id="122" name="Прямоугольник 121">
          <a:extLst>
            <a:ext uri="{FF2B5EF4-FFF2-40B4-BE49-F238E27FC236}">
              <a16:creationId xmlns:a16="http://schemas.microsoft.com/office/drawing/2014/main" id="{62212CFD-D529-4487-AA32-0DC973DCB211}"/>
            </a:ext>
          </a:extLst>
        </xdr:cNvPr>
        <xdr:cNvSpPr/>
      </xdr:nvSpPr>
      <xdr:spPr>
        <a:xfrm>
          <a:off x="63500" y="3037416"/>
          <a:ext cx="1549400"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501650</xdr:colOff>
      <xdr:row>16</xdr:row>
      <xdr:rowOff>57149</xdr:rowOff>
    </xdr:from>
    <xdr:to>
      <xdr:col>5</xdr:col>
      <xdr:colOff>262466</xdr:colOff>
      <xdr:row>28</xdr:row>
      <xdr:rowOff>8466</xdr:rowOff>
    </xdr:to>
    <xdr:sp macro="" textlink="">
      <xdr:nvSpPr>
        <xdr:cNvPr id="123" name="Прямоугольник 122">
          <a:extLst>
            <a:ext uri="{FF2B5EF4-FFF2-40B4-BE49-F238E27FC236}">
              <a16:creationId xmlns:a16="http://schemas.microsoft.com/office/drawing/2014/main" id="{DB36DB24-4B16-49BF-9B0A-9DBA22F48CB5}"/>
            </a:ext>
          </a:extLst>
        </xdr:cNvPr>
        <xdr:cNvSpPr/>
      </xdr:nvSpPr>
      <xdr:spPr>
        <a:xfrm>
          <a:off x="1729317" y="3052232"/>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364067</xdr:colOff>
      <xdr:row>16</xdr:row>
      <xdr:rowOff>57149</xdr:rowOff>
    </xdr:from>
    <xdr:to>
      <xdr:col>8</xdr:col>
      <xdr:colOff>103717</xdr:colOff>
      <xdr:row>28</xdr:row>
      <xdr:rowOff>8466</xdr:rowOff>
    </xdr:to>
    <xdr:sp macro="" textlink="">
      <xdr:nvSpPr>
        <xdr:cNvPr id="124" name="Прямоугольник 123">
          <a:extLst>
            <a:ext uri="{FF2B5EF4-FFF2-40B4-BE49-F238E27FC236}">
              <a16:creationId xmlns:a16="http://schemas.microsoft.com/office/drawing/2014/main" id="{26032AB9-54C9-4703-B2E7-F918D7156300}"/>
            </a:ext>
          </a:extLst>
        </xdr:cNvPr>
        <xdr:cNvSpPr/>
      </xdr:nvSpPr>
      <xdr:spPr>
        <a:xfrm>
          <a:off x="3433234" y="3052232"/>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220134</xdr:colOff>
      <xdr:row>16</xdr:row>
      <xdr:rowOff>71965</xdr:rowOff>
    </xdr:from>
    <xdr:to>
      <xdr:col>10</xdr:col>
      <xdr:colOff>594783</xdr:colOff>
      <xdr:row>28</xdr:row>
      <xdr:rowOff>23282</xdr:rowOff>
    </xdr:to>
    <xdr:sp macro="" textlink="">
      <xdr:nvSpPr>
        <xdr:cNvPr id="125" name="Прямоугольник 124">
          <a:extLst>
            <a:ext uri="{FF2B5EF4-FFF2-40B4-BE49-F238E27FC236}">
              <a16:creationId xmlns:a16="http://schemas.microsoft.com/office/drawing/2014/main" id="{3E5DEC50-CD07-4B02-B10C-AF2DA27CAE9C}"/>
            </a:ext>
          </a:extLst>
        </xdr:cNvPr>
        <xdr:cNvSpPr/>
      </xdr:nvSpPr>
      <xdr:spPr>
        <a:xfrm>
          <a:off x="5151967" y="3067048"/>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88901</xdr:colOff>
      <xdr:row>16</xdr:row>
      <xdr:rowOff>67733</xdr:rowOff>
    </xdr:from>
    <xdr:to>
      <xdr:col>13</xdr:col>
      <xdr:colOff>463550</xdr:colOff>
      <xdr:row>28</xdr:row>
      <xdr:rowOff>19050</xdr:rowOff>
    </xdr:to>
    <xdr:sp macro="" textlink="">
      <xdr:nvSpPr>
        <xdr:cNvPr id="126" name="Прямоугольник 125">
          <a:extLst>
            <a:ext uri="{FF2B5EF4-FFF2-40B4-BE49-F238E27FC236}">
              <a16:creationId xmlns:a16="http://schemas.microsoft.com/office/drawing/2014/main" id="{24D8FCA7-D737-417C-A223-2468E75D48F1}"/>
            </a:ext>
          </a:extLst>
        </xdr:cNvPr>
        <xdr:cNvSpPr/>
      </xdr:nvSpPr>
      <xdr:spPr>
        <a:xfrm>
          <a:off x="6862234" y="3062816"/>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579967</xdr:colOff>
      <xdr:row>16</xdr:row>
      <xdr:rowOff>82549</xdr:rowOff>
    </xdr:from>
    <xdr:to>
      <xdr:col>16</xdr:col>
      <xdr:colOff>340783</xdr:colOff>
      <xdr:row>28</xdr:row>
      <xdr:rowOff>33866</xdr:rowOff>
    </xdr:to>
    <xdr:sp macro="" textlink="">
      <xdr:nvSpPr>
        <xdr:cNvPr id="127" name="Прямоугольник 126">
          <a:extLst>
            <a:ext uri="{FF2B5EF4-FFF2-40B4-BE49-F238E27FC236}">
              <a16:creationId xmlns:a16="http://schemas.microsoft.com/office/drawing/2014/main" id="{B035CBD0-F65F-4959-B582-49E1EC0413D1}"/>
            </a:ext>
          </a:extLst>
        </xdr:cNvPr>
        <xdr:cNvSpPr/>
      </xdr:nvSpPr>
      <xdr:spPr>
        <a:xfrm>
          <a:off x="8580967" y="3077632"/>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438150</xdr:colOff>
      <xdr:row>16</xdr:row>
      <xdr:rowOff>78317</xdr:rowOff>
    </xdr:from>
    <xdr:to>
      <xdr:col>19</xdr:col>
      <xdr:colOff>198966</xdr:colOff>
      <xdr:row>28</xdr:row>
      <xdr:rowOff>29634</xdr:rowOff>
    </xdr:to>
    <xdr:sp macro="" textlink="">
      <xdr:nvSpPr>
        <xdr:cNvPr id="128" name="Прямоугольник 127">
          <a:extLst>
            <a:ext uri="{FF2B5EF4-FFF2-40B4-BE49-F238E27FC236}">
              <a16:creationId xmlns:a16="http://schemas.microsoft.com/office/drawing/2014/main" id="{BCAC789D-4DF2-4785-9ADA-87D535463008}"/>
            </a:ext>
          </a:extLst>
        </xdr:cNvPr>
        <xdr:cNvSpPr/>
      </xdr:nvSpPr>
      <xdr:spPr>
        <a:xfrm>
          <a:off x="10280650" y="3073400"/>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315383</xdr:colOff>
      <xdr:row>16</xdr:row>
      <xdr:rowOff>93133</xdr:rowOff>
    </xdr:from>
    <xdr:to>
      <xdr:col>22</xdr:col>
      <xdr:colOff>76199</xdr:colOff>
      <xdr:row>28</xdr:row>
      <xdr:rowOff>44450</xdr:rowOff>
    </xdr:to>
    <xdr:sp macro="" textlink="">
      <xdr:nvSpPr>
        <xdr:cNvPr id="129" name="Прямоугольник 128">
          <a:extLst>
            <a:ext uri="{FF2B5EF4-FFF2-40B4-BE49-F238E27FC236}">
              <a16:creationId xmlns:a16="http://schemas.microsoft.com/office/drawing/2014/main" id="{2B48078E-4915-474C-9813-5F4BCCEFC9EE}"/>
            </a:ext>
          </a:extLst>
        </xdr:cNvPr>
        <xdr:cNvSpPr/>
      </xdr:nvSpPr>
      <xdr:spPr>
        <a:xfrm>
          <a:off x="11999383" y="3088216"/>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220133</xdr:colOff>
      <xdr:row>16</xdr:row>
      <xdr:rowOff>103717</xdr:rowOff>
    </xdr:from>
    <xdr:to>
      <xdr:col>24</xdr:col>
      <xdr:colOff>594782</xdr:colOff>
      <xdr:row>28</xdr:row>
      <xdr:rowOff>55034</xdr:rowOff>
    </xdr:to>
    <xdr:sp macro="" textlink="">
      <xdr:nvSpPr>
        <xdr:cNvPr id="130" name="Прямоугольник 129">
          <a:extLst>
            <a:ext uri="{FF2B5EF4-FFF2-40B4-BE49-F238E27FC236}">
              <a16:creationId xmlns:a16="http://schemas.microsoft.com/office/drawing/2014/main" id="{D0D418FC-E6E7-4570-BD1E-0CA30721C306}"/>
            </a:ext>
          </a:extLst>
        </xdr:cNvPr>
        <xdr:cNvSpPr/>
      </xdr:nvSpPr>
      <xdr:spPr>
        <a:xfrm>
          <a:off x="13745633" y="3098800"/>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97366</xdr:colOff>
      <xdr:row>16</xdr:row>
      <xdr:rowOff>118533</xdr:rowOff>
    </xdr:from>
    <xdr:to>
      <xdr:col>27</xdr:col>
      <xdr:colOff>472015</xdr:colOff>
      <xdr:row>28</xdr:row>
      <xdr:rowOff>69850</xdr:rowOff>
    </xdr:to>
    <xdr:sp macro="" textlink="">
      <xdr:nvSpPr>
        <xdr:cNvPr id="131" name="Прямоугольник 130">
          <a:extLst>
            <a:ext uri="{FF2B5EF4-FFF2-40B4-BE49-F238E27FC236}">
              <a16:creationId xmlns:a16="http://schemas.microsoft.com/office/drawing/2014/main" id="{3EEA7ADD-CBB4-404E-AC4E-C106F4E9F0E7}"/>
            </a:ext>
          </a:extLst>
        </xdr:cNvPr>
        <xdr:cNvSpPr/>
      </xdr:nvSpPr>
      <xdr:spPr>
        <a:xfrm>
          <a:off x="15464366" y="3113616"/>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599015</xdr:colOff>
      <xdr:row>16</xdr:row>
      <xdr:rowOff>101600</xdr:rowOff>
    </xdr:from>
    <xdr:to>
      <xdr:col>30</xdr:col>
      <xdr:colOff>359831</xdr:colOff>
      <xdr:row>28</xdr:row>
      <xdr:rowOff>52917</xdr:rowOff>
    </xdr:to>
    <xdr:sp macro="" textlink="">
      <xdr:nvSpPr>
        <xdr:cNvPr id="132" name="Прямоугольник 131">
          <a:extLst>
            <a:ext uri="{FF2B5EF4-FFF2-40B4-BE49-F238E27FC236}">
              <a16:creationId xmlns:a16="http://schemas.microsoft.com/office/drawing/2014/main" id="{15796C2F-45FE-4B41-B8E4-10388208D28C}"/>
            </a:ext>
          </a:extLst>
        </xdr:cNvPr>
        <xdr:cNvSpPr/>
      </xdr:nvSpPr>
      <xdr:spPr>
        <a:xfrm>
          <a:off x="17193682" y="309668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57150</xdr:colOff>
      <xdr:row>28</xdr:row>
      <xdr:rowOff>110066</xdr:rowOff>
    </xdr:from>
    <xdr:to>
      <xdr:col>2</xdr:col>
      <xdr:colOff>378883</xdr:colOff>
      <xdr:row>40</xdr:row>
      <xdr:rowOff>61383</xdr:rowOff>
    </xdr:to>
    <xdr:sp macro="" textlink="">
      <xdr:nvSpPr>
        <xdr:cNvPr id="142" name="Прямоугольник 141">
          <a:extLst>
            <a:ext uri="{FF2B5EF4-FFF2-40B4-BE49-F238E27FC236}">
              <a16:creationId xmlns:a16="http://schemas.microsoft.com/office/drawing/2014/main" id="{FAE9F505-E621-4EEB-BA62-96A5D7BEEAE5}"/>
            </a:ext>
          </a:extLst>
        </xdr:cNvPr>
        <xdr:cNvSpPr/>
      </xdr:nvSpPr>
      <xdr:spPr>
        <a:xfrm>
          <a:off x="57150" y="5264149"/>
          <a:ext cx="1549400"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495300</xdr:colOff>
      <xdr:row>28</xdr:row>
      <xdr:rowOff>124882</xdr:rowOff>
    </xdr:from>
    <xdr:to>
      <xdr:col>5</xdr:col>
      <xdr:colOff>256116</xdr:colOff>
      <xdr:row>40</xdr:row>
      <xdr:rowOff>76199</xdr:rowOff>
    </xdr:to>
    <xdr:sp macro="" textlink="">
      <xdr:nvSpPr>
        <xdr:cNvPr id="143" name="Прямоугольник 142">
          <a:extLst>
            <a:ext uri="{FF2B5EF4-FFF2-40B4-BE49-F238E27FC236}">
              <a16:creationId xmlns:a16="http://schemas.microsoft.com/office/drawing/2014/main" id="{AB3C1601-E679-400C-91C4-307B5B96BAE0}"/>
            </a:ext>
          </a:extLst>
        </xdr:cNvPr>
        <xdr:cNvSpPr/>
      </xdr:nvSpPr>
      <xdr:spPr>
        <a:xfrm>
          <a:off x="1722967" y="5278965"/>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357717</xdr:colOff>
      <xdr:row>28</xdr:row>
      <xdr:rowOff>124882</xdr:rowOff>
    </xdr:from>
    <xdr:to>
      <xdr:col>8</xdr:col>
      <xdr:colOff>97367</xdr:colOff>
      <xdr:row>40</xdr:row>
      <xdr:rowOff>76199</xdr:rowOff>
    </xdr:to>
    <xdr:sp macro="" textlink="">
      <xdr:nvSpPr>
        <xdr:cNvPr id="144" name="Прямоугольник 143">
          <a:extLst>
            <a:ext uri="{FF2B5EF4-FFF2-40B4-BE49-F238E27FC236}">
              <a16:creationId xmlns:a16="http://schemas.microsoft.com/office/drawing/2014/main" id="{62A2766F-FCD3-4FF1-BE30-B01E0E17A108}"/>
            </a:ext>
          </a:extLst>
        </xdr:cNvPr>
        <xdr:cNvSpPr/>
      </xdr:nvSpPr>
      <xdr:spPr>
        <a:xfrm>
          <a:off x="3426884" y="5278965"/>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213784</xdr:colOff>
      <xdr:row>28</xdr:row>
      <xdr:rowOff>139698</xdr:rowOff>
    </xdr:from>
    <xdr:to>
      <xdr:col>10</xdr:col>
      <xdr:colOff>588433</xdr:colOff>
      <xdr:row>40</xdr:row>
      <xdr:rowOff>91015</xdr:rowOff>
    </xdr:to>
    <xdr:sp macro="" textlink="">
      <xdr:nvSpPr>
        <xdr:cNvPr id="145" name="Прямоугольник 144">
          <a:extLst>
            <a:ext uri="{FF2B5EF4-FFF2-40B4-BE49-F238E27FC236}">
              <a16:creationId xmlns:a16="http://schemas.microsoft.com/office/drawing/2014/main" id="{F3D7454D-7F45-4468-8F9C-E0F160EF3EE0}"/>
            </a:ext>
          </a:extLst>
        </xdr:cNvPr>
        <xdr:cNvSpPr/>
      </xdr:nvSpPr>
      <xdr:spPr>
        <a:xfrm>
          <a:off x="5145617" y="5293781"/>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82551</xdr:colOff>
      <xdr:row>28</xdr:row>
      <xdr:rowOff>135466</xdr:rowOff>
    </xdr:from>
    <xdr:to>
      <xdr:col>13</xdr:col>
      <xdr:colOff>457200</xdr:colOff>
      <xdr:row>40</xdr:row>
      <xdr:rowOff>86783</xdr:rowOff>
    </xdr:to>
    <xdr:sp macro="" textlink="">
      <xdr:nvSpPr>
        <xdr:cNvPr id="146" name="Прямоугольник 145">
          <a:extLst>
            <a:ext uri="{FF2B5EF4-FFF2-40B4-BE49-F238E27FC236}">
              <a16:creationId xmlns:a16="http://schemas.microsoft.com/office/drawing/2014/main" id="{C33CE23D-6BB8-4DDC-900E-202578570101}"/>
            </a:ext>
          </a:extLst>
        </xdr:cNvPr>
        <xdr:cNvSpPr/>
      </xdr:nvSpPr>
      <xdr:spPr>
        <a:xfrm>
          <a:off x="6855884" y="528954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573617</xdr:colOff>
      <xdr:row>28</xdr:row>
      <xdr:rowOff>150282</xdr:rowOff>
    </xdr:from>
    <xdr:to>
      <xdr:col>16</xdr:col>
      <xdr:colOff>334433</xdr:colOff>
      <xdr:row>40</xdr:row>
      <xdr:rowOff>101599</xdr:rowOff>
    </xdr:to>
    <xdr:sp macro="" textlink="">
      <xdr:nvSpPr>
        <xdr:cNvPr id="147" name="Прямоугольник 146">
          <a:extLst>
            <a:ext uri="{FF2B5EF4-FFF2-40B4-BE49-F238E27FC236}">
              <a16:creationId xmlns:a16="http://schemas.microsoft.com/office/drawing/2014/main" id="{EC48FCC9-B87E-4CD5-A0E8-F57EB64C5C61}"/>
            </a:ext>
          </a:extLst>
        </xdr:cNvPr>
        <xdr:cNvSpPr/>
      </xdr:nvSpPr>
      <xdr:spPr>
        <a:xfrm>
          <a:off x="8574617" y="5304365"/>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431800</xdr:colOff>
      <xdr:row>28</xdr:row>
      <xdr:rowOff>146050</xdr:rowOff>
    </xdr:from>
    <xdr:to>
      <xdr:col>19</xdr:col>
      <xdr:colOff>192616</xdr:colOff>
      <xdr:row>40</xdr:row>
      <xdr:rowOff>97367</xdr:rowOff>
    </xdr:to>
    <xdr:sp macro="" textlink="">
      <xdr:nvSpPr>
        <xdr:cNvPr id="148" name="Прямоугольник 147">
          <a:extLst>
            <a:ext uri="{FF2B5EF4-FFF2-40B4-BE49-F238E27FC236}">
              <a16:creationId xmlns:a16="http://schemas.microsoft.com/office/drawing/2014/main" id="{76F170C8-884F-45C3-ADD5-CCD1EEAC0DF5}"/>
            </a:ext>
          </a:extLst>
        </xdr:cNvPr>
        <xdr:cNvSpPr/>
      </xdr:nvSpPr>
      <xdr:spPr>
        <a:xfrm>
          <a:off x="10274300" y="530013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309033</xdr:colOff>
      <xdr:row>28</xdr:row>
      <xdr:rowOff>160866</xdr:rowOff>
    </xdr:from>
    <xdr:to>
      <xdr:col>22</xdr:col>
      <xdr:colOff>69849</xdr:colOff>
      <xdr:row>40</xdr:row>
      <xdr:rowOff>112183</xdr:rowOff>
    </xdr:to>
    <xdr:sp macro="" textlink="">
      <xdr:nvSpPr>
        <xdr:cNvPr id="149" name="Прямоугольник 148">
          <a:extLst>
            <a:ext uri="{FF2B5EF4-FFF2-40B4-BE49-F238E27FC236}">
              <a16:creationId xmlns:a16="http://schemas.microsoft.com/office/drawing/2014/main" id="{CD2370FB-B5B1-4EE7-B15F-3A1E4BB27F1E}"/>
            </a:ext>
          </a:extLst>
        </xdr:cNvPr>
        <xdr:cNvSpPr/>
      </xdr:nvSpPr>
      <xdr:spPr>
        <a:xfrm>
          <a:off x="11993033" y="531494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213783</xdr:colOff>
      <xdr:row>28</xdr:row>
      <xdr:rowOff>171450</xdr:rowOff>
    </xdr:from>
    <xdr:to>
      <xdr:col>24</xdr:col>
      <xdr:colOff>588432</xdr:colOff>
      <xdr:row>40</xdr:row>
      <xdr:rowOff>122767</xdr:rowOff>
    </xdr:to>
    <xdr:sp macro="" textlink="">
      <xdr:nvSpPr>
        <xdr:cNvPr id="150" name="Прямоугольник 149">
          <a:extLst>
            <a:ext uri="{FF2B5EF4-FFF2-40B4-BE49-F238E27FC236}">
              <a16:creationId xmlns:a16="http://schemas.microsoft.com/office/drawing/2014/main" id="{2DEB9104-144F-4774-A8F0-184DF6E7F369}"/>
            </a:ext>
          </a:extLst>
        </xdr:cNvPr>
        <xdr:cNvSpPr/>
      </xdr:nvSpPr>
      <xdr:spPr>
        <a:xfrm>
          <a:off x="13739283" y="532553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91016</xdr:colOff>
      <xdr:row>29</xdr:row>
      <xdr:rowOff>6349</xdr:rowOff>
    </xdr:from>
    <xdr:to>
      <xdr:col>27</xdr:col>
      <xdr:colOff>465665</xdr:colOff>
      <xdr:row>40</xdr:row>
      <xdr:rowOff>137583</xdr:rowOff>
    </xdr:to>
    <xdr:sp macro="" textlink="">
      <xdr:nvSpPr>
        <xdr:cNvPr id="151" name="Прямоугольник 150">
          <a:extLst>
            <a:ext uri="{FF2B5EF4-FFF2-40B4-BE49-F238E27FC236}">
              <a16:creationId xmlns:a16="http://schemas.microsoft.com/office/drawing/2014/main" id="{CCC8CF3C-4E5F-4DC5-8A46-FD5F6EC88667}"/>
            </a:ext>
          </a:extLst>
        </xdr:cNvPr>
        <xdr:cNvSpPr/>
      </xdr:nvSpPr>
      <xdr:spPr>
        <a:xfrm>
          <a:off x="15458016" y="534034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592665</xdr:colOff>
      <xdr:row>28</xdr:row>
      <xdr:rowOff>169333</xdr:rowOff>
    </xdr:from>
    <xdr:to>
      <xdr:col>30</xdr:col>
      <xdr:colOff>353481</xdr:colOff>
      <xdr:row>40</xdr:row>
      <xdr:rowOff>120650</xdr:rowOff>
    </xdr:to>
    <xdr:sp macro="" textlink="">
      <xdr:nvSpPr>
        <xdr:cNvPr id="152" name="Прямоугольник 151">
          <a:extLst>
            <a:ext uri="{FF2B5EF4-FFF2-40B4-BE49-F238E27FC236}">
              <a16:creationId xmlns:a16="http://schemas.microsoft.com/office/drawing/2014/main" id="{9DD72173-1A29-4F6B-8049-71E41CFCD7A0}"/>
            </a:ext>
          </a:extLst>
        </xdr:cNvPr>
        <xdr:cNvSpPr/>
      </xdr:nvSpPr>
      <xdr:spPr>
        <a:xfrm>
          <a:off x="17187332" y="5323416"/>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52916</xdr:colOff>
      <xdr:row>41</xdr:row>
      <xdr:rowOff>10584</xdr:rowOff>
    </xdr:from>
    <xdr:to>
      <xdr:col>2</xdr:col>
      <xdr:colOff>374649</xdr:colOff>
      <xdr:row>52</xdr:row>
      <xdr:rowOff>141818</xdr:rowOff>
    </xdr:to>
    <xdr:sp macro="" textlink="">
      <xdr:nvSpPr>
        <xdr:cNvPr id="153" name="Прямоугольник 152">
          <a:extLst>
            <a:ext uri="{FF2B5EF4-FFF2-40B4-BE49-F238E27FC236}">
              <a16:creationId xmlns:a16="http://schemas.microsoft.com/office/drawing/2014/main" id="{6B821310-1D28-42F9-8CF1-471C94645D68}"/>
            </a:ext>
          </a:extLst>
        </xdr:cNvPr>
        <xdr:cNvSpPr/>
      </xdr:nvSpPr>
      <xdr:spPr>
        <a:xfrm>
          <a:off x="52916" y="7503584"/>
          <a:ext cx="1549400"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491066</xdr:colOff>
      <xdr:row>41</xdr:row>
      <xdr:rowOff>25400</xdr:rowOff>
    </xdr:from>
    <xdr:to>
      <xdr:col>5</xdr:col>
      <xdr:colOff>251882</xdr:colOff>
      <xdr:row>52</xdr:row>
      <xdr:rowOff>156634</xdr:rowOff>
    </xdr:to>
    <xdr:sp macro="" textlink="">
      <xdr:nvSpPr>
        <xdr:cNvPr id="154" name="Прямоугольник 153">
          <a:extLst>
            <a:ext uri="{FF2B5EF4-FFF2-40B4-BE49-F238E27FC236}">
              <a16:creationId xmlns:a16="http://schemas.microsoft.com/office/drawing/2014/main" id="{28F1B096-B59D-4743-9F99-B5AB74F0B226}"/>
            </a:ext>
          </a:extLst>
        </xdr:cNvPr>
        <xdr:cNvSpPr/>
      </xdr:nvSpPr>
      <xdr:spPr>
        <a:xfrm>
          <a:off x="1718733" y="7518400"/>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353483</xdr:colOff>
      <xdr:row>41</xdr:row>
      <xdr:rowOff>25400</xdr:rowOff>
    </xdr:from>
    <xdr:to>
      <xdr:col>8</xdr:col>
      <xdr:colOff>93133</xdr:colOff>
      <xdr:row>52</xdr:row>
      <xdr:rowOff>156634</xdr:rowOff>
    </xdr:to>
    <xdr:sp macro="" textlink="">
      <xdr:nvSpPr>
        <xdr:cNvPr id="155" name="Прямоугольник 154">
          <a:extLst>
            <a:ext uri="{FF2B5EF4-FFF2-40B4-BE49-F238E27FC236}">
              <a16:creationId xmlns:a16="http://schemas.microsoft.com/office/drawing/2014/main" id="{03782E3F-6E5C-4557-A95C-96254E7F38BA}"/>
            </a:ext>
          </a:extLst>
        </xdr:cNvPr>
        <xdr:cNvSpPr/>
      </xdr:nvSpPr>
      <xdr:spPr>
        <a:xfrm>
          <a:off x="3422650" y="7518400"/>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209550</xdr:colOff>
      <xdr:row>41</xdr:row>
      <xdr:rowOff>40216</xdr:rowOff>
    </xdr:from>
    <xdr:to>
      <xdr:col>10</xdr:col>
      <xdr:colOff>584199</xdr:colOff>
      <xdr:row>52</xdr:row>
      <xdr:rowOff>171450</xdr:rowOff>
    </xdr:to>
    <xdr:sp macro="" textlink="">
      <xdr:nvSpPr>
        <xdr:cNvPr id="156" name="Прямоугольник 155">
          <a:extLst>
            <a:ext uri="{FF2B5EF4-FFF2-40B4-BE49-F238E27FC236}">
              <a16:creationId xmlns:a16="http://schemas.microsoft.com/office/drawing/2014/main" id="{A4EDABE0-D124-4E9E-AAD7-155336045DF8}"/>
            </a:ext>
          </a:extLst>
        </xdr:cNvPr>
        <xdr:cNvSpPr/>
      </xdr:nvSpPr>
      <xdr:spPr>
        <a:xfrm>
          <a:off x="5141383" y="7533216"/>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78317</xdr:colOff>
      <xdr:row>41</xdr:row>
      <xdr:rowOff>35984</xdr:rowOff>
    </xdr:from>
    <xdr:to>
      <xdr:col>13</xdr:col>
      <xdr:colOff>452966</xdr:colOff>
      <xdr:row>52</xdr:row>
      <xdr:rowOff>167218</xdr:rowOff>
    </xdr:to>
    <xdr:sp macro="" textlink="">
      <xdr:nvSpPr>
        <xdr:cNvPr id="157" name="Прямоугольник 156">
          <a:extLst>
            <a:ext uri="{FF2B5EF4-FFF2-40B4-BE49-F238E27FC236}">
              <a16:creationId xmlns:a16="http://schemas.microsoft.com/office/drawing/2014/main" id="{320DAA0E-79AC-49FE-9A8F-F8FE4CD62237}"/>
            </a:ext>
          </a:extLst>
        </xdr:cNvPr>
        <xdr:cNvSpPr/>
      </xdr:nvSpPr>
      <xdr:spPr>
        <a:xfrm>
          <a:off x="6851650" y="7528984"/>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569383</xdr:colOff>
      <xdr:row>41</xdr:row>
      <xdr:rowOff>50800</xdr:rowOff>
    </xdr:from>
    <xdr:to>
      <xdr:col>16</xdr:col>
      <xdr:colOff>330199</xdr:colOff>
      <xdr:row>53</xdr:row>
      <xdr:rowOff>2117</xdr:rowOff>
    </xdr:to>
    <xdr:sp macro="" textlink="">
      <xdr:nvSpPr>
        <xdr:cNvPr id="158" name="Прямоугольник 157">
          <a:extLst>
            <a:ext uri="{FF2B5EF4-FFF2-40B4-BE49-F238E27FC236}">
              <a16:creationId xmlns:a16="http://schemas.microsoft.com/office/drawing/2014/main" id="{93A54185-D064-42F4-8C97-126EEEB860C6}"/>
            </a:ext>
          </a:extLst>
        </xdr:cNvPr>
        <xdr:cNvSpPr/>
      </xdr:nvSpPr>
      <xdr:spPr>
        <a:xfrm>
          <a:off x="8570383" y="7543800"/>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427566</xdr:colOff>
      <xdr:row>41</xdr:row>
      <xdr:rowOff>46568</xdr:rowOff>
    </xdr:from>
    <xdr:to>
      <xdr:col>19</xdr:col>
      <xdr:colOff>188382</xdr:colOff>
      <xdr:row>52</xdr:row>
      <xdr:rowOff>177802</xdr:rowOff>
    </xdr:to>
    <xdr:sp macro="" textlink="">
      <xdr:nvSpPr>
        <xdr:cNvPr id="159" name="Прямоугольник 158">
          <a:extLst>
            <a:ext uri="{FF2B5EF4-FFF2-40B4-BE49-F238E27FC236}">
              <a16:creationId xmlns:a16="http://schemas.microsoft.com/office/drawing/2014/main" id="{7F8388AB-68D7-4826-BB36-988F599E43F0}"/>
            </a:ext>
          </a:extLst>
        </xdr:cNvPr>
        <xdr:cNvSpPr/>
      </xdr:nvSpPr>
      <xdr:spPr>
        <a:xfrm>
          <a:off x="10270066" y="7539568"/>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304799</xdr:colOff>
      <xdr:row>41</xdr:row>
      <xdr:rowOff>61384</xdr:rowOff>
    </xdr:from>
    <xdr:to>
      <xdr:col>22</xdr:col>
      <xdr:colOff>65615</xdr:colOff>
      <xdr:row>53</xdr:row>
      <xdr:rowOff>12701</xdr:rowOff>
    </xdr:to>
    <xdr:sp macro="" textlink="">
      <xdr:nvSpPr>
        <xdr:cNvPr id="160" name="Прямоугольник 159">
          <a:extLst>
            <a:ext uri="{FF2B5EF4-FFF2-40B4-BE49-F238E27FC236}">
              <a16:creationId xmlns:a16="http://schemas.microsoft.com/office/drawing/2014/main" id="{B4F782B5-AEC0-4FC9-B312-4557B51EB2BA}"/>
            </a:ext>
          </a:extLst>
        </xdr:cNvPr>
        <xdr:cNvSpPr/>
      </xdr:nvSpPr>
      <xdr:spPr>
        <a:xfrm>
          <a:off x="11988799" y="7554384"/>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209549</xdr:colOff>
      <xdr:row>41</xdr:row>
      <xdr:rowOff>71968</xdr:rowOff>
    </xdr:from>
    <xdr:to>
      <xdr:col>24</xdr:col>
      <xdr:colOff>584198</xdr:colOff>
      <xdr:row>53</xdr:row>
      <xdr:rowOff>23285</xdr:rowOff>
    </xdr:to>
    <xdr:sp macro="" textlink="">
      <xdr:nvSpPr>
        <xdr:cNvPr id="161" name="Прямоугольник 160">
          <a:extLst>
            <a:ext uri="{FF2B5EF4-FFF2-40B4-BE49-F238E27FC236}">
              <a16:creationId xmlns:a16="http://schemas.microsoft.com/office/drawing/2014/main" id="{7B5014A1-7404-44B9-99BA-4995613775A3}"/>
            </a:ext>
          </a:extLst>
        </xdr:cNvPr>
        <xdr:cNvSpPr/>
      </xdr:nvSpPr>
      <xdr:spPr>
        <a:xfrm>
          <a:off x="13735049" y="7564968"/>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86782</xdr:colOff>
      <xdr:row>41</xdr:row>
      <xdr:rowOff>86784</xdr:rowOff>
    </xdr:from>
    <xdr:to>
      <xdr:col>27</xdr:col>
      <xdr:colOff>461431</xdr:colOff>
      <xdr:row>53</xdr:row>
      <xdr:rowOff>38101</xdr:rowOff>
    </xdr:to>
    <xdr:sp macro="" textlink="">
      <xdr:nvSpPr>
        <xdr:cNvPr id="162" name="Прямоугольник 161">
          <a:extLst>
            <a:ext uri="{FF2B5EF4-FFF2-40B4-BE49-F238E27FC236}">
              <a16:creationId xmlns:a16="http://schemas.microsoft.com/office/drawing/2014/main" id="{2062B5C1-8E9E-425A-AEAB-E43D368EE75B}"/>
            </a:ext>
          </a:extLst>
        </xdr:cNvPr>
        <xdr:cNvSpPr/>
      </xdr:nvSpPr>
      <xdr:spPr>
        <a:xfrm>
          <a:off x="15352182" y="8011584"/>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588431</xdr:colOff>
      <xdr:row>41</xdr:row>
      <xdr:rowOff>69851</xdr:rowOff>
    </xdr:from>
    <xdr:to>
      <xdr:col>30</xdr:col>
      <xdr:colOff>349247</xdr:colOff>
      <xdr:row>53</xdr:row>
      <xdr:rowOff>21168</xdr:rowOff>
    </xdr:to>
    <xdr:sp macro="" textlink="">
      <xdr:nvSpPr>
        <xdr:cNvPr id="163" name="Прямоугольник 162">
          <a:extLst>
            <a:ext uri="{FF2B5EF4-FFF2-40B4-BE49-F238E27FC236}">
              <a16:creationId xmlns:a16="http://schemas.microsoft.com/office/drawing/2014/main" id="{C776E65C-BC67-4F8B-9495-0C6D11C4083A}"/>
            </a:ext>
          </a:extLst>
        </xdr:cNvPr>
        <xdr:cNvSpPr/>
      </xdr:nvSpPr>
      <xdr:spPr>
        <a:xfrm>
          <a:off x="17183098" y="7562851"/>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52917</xdr:colOff>
      <xdr:row>53</xdr:row>
      <xdr:rowOff>84667</xdr:rowOff>
    </xdr:from>
    <xdr:to>
      <xdr:col>2</xdr:col>
      <xdr:colOff>374650</xdr:colOff>
      <xdr:row>65</xdr:row>
      <xdr:rowOff>35984</xdr:rowOff>
    </xdr:to>
    <xdr:sp macro="" textlink="">
      <xdr:nvSpPr>
        <xdr:cNvPr id="164" name="Прямоугольник 163">
          <a:extLst>
            <a:ext uri="{FF2B5EF4-FFF2-40B4-BE49-F238E27FC236}">
              <a16:creationId xmlns:a16="http://schemas.microsoft.com/office/drawing/2014/main" id="{B53295C4-6864-4055-9D61-E19EC12E0B5E}"/>
            </a:ext>
          </a:extLst>
        </xdr:cNvPr>
        <xdr:cNvSpPr/>
      </xdr:nvSpPr>
      <xdr:spPr>
        <a:xfrm>
          <a:off x="52917" y="9736667"/>
          <a:ext cx="1549400"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491067</xdr:colOff>
      <xdr:row>53</xdr:row>
      <xdr:rowOff>99483</xdr:rowOff>
    </xdr:from>
    <xdr:to>
      <xdr:col>5</xdr:col>
      <xdr:colOff>251883</xdr:colOff>
      <xdr:row>65</xdr:row>
      <xdr:rowOff>50800</xdr:rowOff>
    </xdr:to>
    <xdr:sp macro="" textlink="">
      <xdr:nvSpPr>
        <xdr:cNvPr id="165" name="Прямоугольник 164">
          <a:extLst>
            <a:ext uri="{FF2B5EF4-FFF2-40B4-BE49-F238E27FC236}">
              <a16:creationId xmlns:a16="http://schemas.microsoft.com/office/drawing/2014/main" id="{F4D713EC-AFE4-437C-8175-8E85E3D1B617}"/>
            </a:ext>
          </a:extLst>
        </xdr:cNvPr>
        <xdr:cNvSpPr/>
      </xdr:nvSpPr>
      <xdr:spPr>
        <a:xfrm>
          <a:off x="1718734" y="975148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353484</xdr:colOff>
      <xdr:row>53</xdr:row>
      <xdr:rowOff>99483</xdr:rowOff>
    </xdr:from>
    <xdr:to>
      <xdr:col>8</xdr:col>
      <xdr:colOff>93134</xdr:colOff>
      <xdr:row>65</xdr:row>
      <xdr:rowOff>50800</xdr:rowOff>
    </xdr:to>
    <xdr:sp macro="" textlink="">
      <xdr:nvSpPr>
        <xdr:cNvPr id="166" name="Прямоугольник 165">
          <a:extLst>
            <a:ext uri="{FF2B5EF4-FFF2-40B4-BE49-F238E27FC236}">
              <a16:creationId xmlns:a16="http://schemas.microsoft.com/office/drawing/2014/main" id="{85682AE1-5B26-46A1-BF90-44FE40A9D126}"/>
            </a:ext>
          </a:extLst>
        </xdr:cNvPr>
        <xdr:cNvSpPr/>
      </xdr:nvSpPr>
      <xdr:spPr>
        <a:xfrm>
          <a:off x="3422651" y="975148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209551</xdr:colOff>
      <xdr:row>53</xdr:row>
      <xdr:rowOff>114299</xdr:rowOff>
    </xdr:from>
    <xdr:to>
      <xdr:col>10</xdr:col>
      <xdr:colOff>584200</xdr:colOff>
      <xdr:row>65</xdr:row>
      <xdr:rowOff>65616</xdr:rowOff>
    </xdr:to>
    <xdr:sp macro="" textlink="">
      <xdr:nvSpPr>
        <xdr:cNvPr id="167" name="Прямоугольник 166">
          <a:extLst>
            <a:ext uri="{FF2B5EF4-FFF2-40B4-BE49-F238E27FC236}">
              <a16:creationId xmlns:a16="http://schemas.microsoft.com/office/drawing/2014/main" id="{CEA11DFE-EFA3-4E86-BB30-7348B5D47F31}"/>
            </a:ext>
          </a:extLst>
        </xdr:cNvPr>
        <xdr:cNvSpPr/>
      </xdr:nvSpPr>
      <xdr:spPr>
        <a:xfrm>
          <a:off x="5141384" y="9766299"/>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78318</xdr:colOff>
      <xdr:row>53</xdr:row>
      <xdr:rowOff>110067</xdr:rowOff>
    </xdr:from>
    <xdr:to>
      <xdr:col>13</xdr:col>
      <xdr:colOff>452967</xdr:colOff>
      <xdr:row>65</xdr:row>
      <xdr:rowOff>61384</xdr:rowOff>
    </xdr:to>
    <xdr:sp macro="" textlink="">
      <xdr:nvSpPr>
        <xdr:cNvPr id="168" name="Прямоугольник 167">
          <a:extLst>
            <a:ext uri="{FF2B5EF4-FFF2-40B4-BE49-F238E27FC236}">
              <a16:creationId xmlns:a16="http://schemas.microsoft.com/office/drawing/2014/main" id="{41FC04AF-4403-459E-8BA2-ADC87AA20C54}"/>
            </a:ext>
          </a:extLst>
        </xdr:cNvPr>
        <xdr:cNvSpPr/>
      </xdr:nvSpPr>
      <xdr:spPr>
        <a:xfrm>
          <a:off x="6851651" y="9762067"/>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569384</xdr:colOff>
      <xdr:row>53</xdr:row>
      <xdr:rowOff>124883</xdr:rowOff>
    </xdr:from>
    <xdr:to>
      <xdr:col>16</xdr:col>
      <xdr:colOff>330200</xdr:colOff>
      <xdr:row>65</xdr:row>
      <xdr:rowOff>76200</xdr:rowOff>
    </xdr:to>
    <xdr:sp macro="" textlink="">
      <xdr:nvSpPr>
        <xdr:cNvPr id="169" name="Прямоугольник 168">
          <a:extLst>
            <a:ext uri="{FF2B5EF4-FFF2-40B4-BE49-F238E27FC236}">
              <a16:creationId xmlns:a16="http://schemas.microsoft.com/office/drawing/2014/main" id="{6C62F155-58B2-463D-A3F1-47850DDF285A}"/>
            </a:ext>
          </a:extLst>
        </xdr:cNvPr>
        <xdr:cNvSpPr/>
      </xdr:nvSpPr>
      <xdr:spPr>
        <a:xfrm>
          <a:off x="8570384" y="9776883"/>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427567</xdr:colOff>
      <xdr:row>53</xdr:row>
      <xdr:rowOff>120651</xdr:rowOff>
    </xdr:from>
    <xdr:to>
      <xdr:col>19</xdr:col>
      <xdr:colOff>188383</xdr:colOff>
      <xdr:row>65</xdr:row>
      <xdr:rowOff>71968</xdr:rowOff>
    </xdr:to>
    <xdr:sp macro="" textlink="">
      <xdr:nvSpPr>
        <xdr:cNvPr id="170" name="Прямоугольник 169">
          <a:extLst>
            <a:ext uri="{FF2B5EF4-FFF2-40B4-BE49-F238E27FC236}">
              <a16:creationId xmlns:a16="http://schemas.microsoft.com/office/drawing/2014/main" id="{44E51460-0E67-4B0D-AFA8-6963A894F38A}"/>
            </a:ext>
          </a:extLst>
        </xdr:cNvPr>
        <xdr:cNvSpPr/>
      </xdr:nvSpPr>
      <xdr:spPr>
        <a:xfrm>
          <a:off x="10270067" y="9772651"/>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304800</xdr:colOff>
      <xdr:row>53</xdr:row>
      <xdr:rowOff>135467</xdr:rowOff>
    </xdr:from>
    <xdr:to>
      <xdr:col>22</xdr:col>
      <xdr:colOff>65616</xdr:colOff>
      <xdr:row>65</xdr:row>
      <xdr:rowOff>86784</xdr:rowOff>
    </xdr:to>
    <xdr:sp macro="" textlink="">
      <xdr:nvSpPr>
        <xdr:cNvPr id="171" name="Прямоугольник 170">
          <a:extLst>
            <a:ext uri="{FF2B5EF4-FFF2-40B4-BE49-F238E27FC236}">
              <a16:creationId xmlns:a16="http://schemas.microsoft.com/office/drawing/2014/main" id="{53995D81-0B0E-45A6-9B5F-CC30D390399F}"/>
            </a:ext>
          </a:extLst>
        </xdr:cNvPr>
        <xdr:cNvSpPr/>
      </xdr:nvSpPr>
      <xdr:spPr>
        <a:xfrm>
          <a:off x="11988800" y="9787467"/>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209550</xdr:colOff>
      <xdr:row>53</xdr:row>
      <xdr:rowOff>146051</xdr:rowOff>
    </xdr:from>
    <xdr:to>
      <xdr:col>24</xdr:col>
      <xdr:colOff>584199</xdr:colOff>
      <xdr:row>65</xdr:row>
      <xdr:rowOff>97368</xdr:rowOff>
    </xdr:to>
    <xdr:sp macro="" textlink="">
      <xdr:nvSpPr>
        <xdr:cNvPr id="172" name="Прямоугольник 171">
          <a:extLst>
            <a:ext uri="{FF2B5EF4-FFF2-40B4-BE49-F238E27FC236}">
              <a16:creationId xmlns:a16="http://schemas.microsoft.com/office/drawing/2014/main" id="{DB7829E2-F452-454F-82C6-1CD4B116FA4A}"/>
            </a:ext>
          </a:extLst>
        </xdr:cNvPr>
        <xdr:cNvSpPr/>
      </xdr:nvSpPr>
      <xdr:spPr>
        <a:xfrm>
          <a:off x="13735050" y="9798051"/>
          <a:ext cx="1602316" cy="2110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40217</xdr:colOff>
      <xdr:row>65</xdr:row>
      <xdr:rowOff>148167</xdr:rowOff>
    </xdr:from>
    <xdr:to>
      <xdr:col>2</xdr:col>
      <xdr:colOff>361950</xdr:colOff>
      <xdr:row>77</xdr:row>
      <xdr:rowOff>99484</xdr:rowOff>
    </xdr:to>
    <xdr:sp macro="" textlink="">
      <xdr:nvSpPr>
        <xdr:cNvPr id="175" name="Прямоугольник 174">
          <a:extLst>
            <a:ext uri="{FF2B5EF4-FFF2-40B4-BE49-F238E27FC236}">
              <a16:creationId xmlns:a16="http://schemas.microsoft.com/office/drawing/2014/main" id="{78A0F267-BB5F-4506-AEAC-28BC866230FE}"/>
            </a:ext>
          </a:extLst>
        </xdr:cNvPr>
        <xdr:cNvSpPr/>
      </xdr:nvSpPr>
      <xdr:spPr>
        <a:xfrm>
          <a:off x="40217" y="12644967"/>
          <a:ext cx="1540933"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478367</xdr:colOff>
      <xdr:row>65</xdr:row>
      <xdr:rowOff>162983</xdr:rowOff>
    </xdr:from>
    <xdr:to>
      <xdr:col>5</xdr:col>
      <xdr:colOff>239183</xdr:colOff>
      <xdr:row>77</xdr:row>
      <xdr:rowOff>114300</xdr:rowOff>
    </xdr:to>
    <xdr:sp macro="" textlink="">
      <xdr:nvSpPr>
        <xdr:cNvPr id="176" name="Прямоугольник 175">
          <a:extLst>
            <a:ext uri="{FF2B5EF4-FFF2-40B4-BE49-F238E27FC236}">
              <a16:creationId xmlns:a16="http://schemas.microsoft.com/office/drawing/2014/main" id="{C2A80E98-6393-487A-AE5E-DE5AE5F5ABDA}"/>
            </a:ext>
          </a:extLst>
        </xdr:cNvPr>
        <xdr:cNvSpPr/>
      </xdr:nvSpPr>
      <xdr:spPr>
        <a:xfrm>
          <a:off x="1697567" y="12659783"/>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65618</xdr:colOff>
      <xdr:row>65</xdr:row>
      <xdr:rowOff>173567</xdr:rowOff>
    </xdr:from>
    <xdr:to>
      <xdr:col>13</xdr:col>
      <xdr:colOff>440267</xdr:colOff>
      <xdr:row>77</xdr:row>
      <xdr:rowOff>124884</xdr:rowOff>
    </xdr:to>
    <xdr:sp macro="" textlink="">
      <xdr:nvSpPr>
        <xdr:cNvPr id="179" name="Прямоугольник 178">
          <a:extLst>
            <a:ext uri="{FF2B5EF4-FFF2-40B4-BE49-F238E27FC236}">
              <a16:creationId xmlns:a16="http://schemas.microsoft.com/office/drawing/2014/main" id="{C30F477B-0C8E-4A99-9CCC-E800156DB065}"/>
            </a:ext>
          </a:extLst>
        </xdr:cNvPr>
        <xdr:cNvSpPr/>
      </xdr:nvSpPr>
      <xdr:spPr>
        <a:xfrm>
          <a:off x="6796618" y="12670367"/>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292100</xdr:colOff>
      <xdr:row>66</xdr:row>
      <xdr:rowOff>8467</xdr:rowOff>
    </xdr:from>
    <xdr:to>
      <xdr:col>22</xdr:col>
      <xdr:colOff>52916</xdr:colOff>
      <xdr:row>77</xdr:row>
      <xdr:rowOff>150284</xdr:rowOff>
    </xdr:to>
    <xdr:sp macro="" textlink="">
      <xdr:nvSpPr>
        <xdr:cNvPr id="182" name="Прямоугольник 181">
          <a:extLst>
            <a:ext uri="{FF2B5EF4-FFF2-40B4-BE49-F238E27FC236}">
              <a16:creationId xmlns:a16="http://schemas.microsoft.com/office/drawing/2014/main" id="{127BEC89-25E6-4CD7-AEA2-3DB728EEB143}"/>
            </a:ext>
          </a:extLst>
        </xdr:cNvPr>
        <xdr:cNvSpPr/>
      </xdr:nvSpPr>
      <xdr:spPr>
        <a:xfrm>
          <a:off x="11899900" y="12695767"/>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196850</xdr:colOff>
      <xdr:row>66</xdr:row>
      <xdr:rowOff>19051</xdr:rowOff>
    </xdr:from>
    <xdr:to>
      <xdr:col>24</xdr:col>
      <xdr:colOff>571499</xdr:colOff>
      <xdr:row>77</xdr:row>
      <xdr:rowOff>160868</xdr:rowOff>
    </xdr:to>
    <xdr:sp macro="" textlink="">
      <xdr:nvSpPr>
        <xdr:cNvPr id="183" name="Прямоугольник 182">
          <a:extLst>
            <a:ext uri="{FF2B5EF4-FFF2-40B4-BE49-F238E27FC236}">
              <a16:creationId xmlns:a16="http://schemas.microsoft.com/office/drawing/2014/main" id="{AA7E4B97-5AAD-4F06-807F-202711C57966}"/>
            </a:ext>
          </a:extLst>
        </xdr:cNvPr>
        <xdr:cNvSpPr/>
      </xdr:nvSpPr>
      <xdr:spPr>
        <a:xfrm>
          <a:off x="13633450" y="12706351"/>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74083</xdr:colOff>
      <xdr:row>66</xdr:row>
      <xdr:rowOff>33867</xdr:rowOff>
    </xdr:from>
    <xdr:to>
      <xdr:col>27</xdr:col>
      <xdr:colOff>448732</xdr:colOff>
      <xdr:row>77</xdr:row>
      <xdr:rowOff>175684</xdr:rowOff>
    </xdr:to>
    <xdr:sp macro="" textlink="">
      <xdr:nvSpPr>
        <xdr:cNvPr id="184" name="Прямоугольник 183">
          <a:extLst>
            <a:ext uri="{FF2B5EF4-FFF2-40B4-BE49-F238E27FC236}">
              <a16:creationId xmlns:a16="http://schemas.microsoft.com/office/drawing/2014/main" id="{1B50604D-BE64-440C-A384-6658A0B08369}"/>
            </a:ext>
          </a:extLst>
        </xdr:cNvPr>
        <xdr:cNvSpPr/>
      </xdr:nvSpPr>
      <xdr:spPr>
        <a:xfrm>
          <a:off x="15339483" y="12721167"/>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575732</xdr:colOff>
      <xdr:row>66</xdr:row>
      <xdr:rowOff>16934</xdr:rowOff>
    </xdr:from>
    <xdr:to>
      <xdr:col>30</xdr:col>
      <xdr:colOff>336548</xdr:colOff>
      <xdr:row>77</xdr:row>
      <xdr:rowOff>158751</xdr:rowOff>
    </xdr:to>
    <xdr:sp macro="" textlink="">
      <xdr:nvSpPr>
        <xdr:cNvPr id="185" name="Прямоугольник 184">
          <a:extLst>
            <a:ext uri="{FF2B5EF4-FFF2-40B4-BE49-F238E27FC236}">
              <a16:creationId xmlns:a16="http://schemas.microsoft.com/office/drawing/2014/main" id="{39A8D84A-FB16-40F5-857E-33D25468F9D9}"/>
            </a:ext>
          </a:extLst>
        </xdr:cNvPr>
        <xdr:cNvSpPr/>
      </xdr:nvSpPr>
      <xdr:spPr>
        <a:xfrm>
          <a:off x="17060332" y="12704234"/>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38100</xdr:colOff>
      <xdr:row>78</xdr:row>
      <xdr:rowOff>76200</xdr:rowOff>
    </xdr:from>
    <xdr:to>
      <xdr:col>2</xdr:col>
      <xdr:colOff>359833</xdr:colOff>
      <xdr:row>90</xdr:row>
      <xdr:rowOff>27517</xdr:rowOff>
    </xdr:to>
    <xdr:sp macro="" textlink="">
      <xdr:nvSpPr>
        <xdr:cNvPr id="186" name="Прямоугольник 185">
          <a:extLst>
            <a:ext uri="{FF2B5EF4-FFF2-40B4-BE49-F238E27FC236}">
              <a16:creationId xmlns:a16="http://schemas.microsoft.com/office/drawing/2014/main" id="{711D2439-0157-4E28-AA5B-A9043D91A859}"/>
            </a:ext>
          </a:extLst>
        </xdr:cNvPr>
        <xdr:cNvSpPr/>
      </xdr:nvSpPr>
      <xdr:spPr>
        <a:xfrm>
          <a:off x="38100" y="15049500"/>
          <a:ext cx="1540933"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476250</xdr:colOff>
      <xdr:row>78</xdr:row>
      <xdr:rowOff>91016</xdr:rowOff>
    </xdr:from>
    <xdr:to>
      <xdr:col>5</xdr:col>
      <xdr:colOff>237066</xdr:colOff>
      <xdr:row>90</xdr:row>
      <xdr:rowOff>42333</xdr:rowOff>
    </xdr:to>
    <xdr:sp macro="" textlink="">
      <xdr:nvSpPr>
        <xdr:cNvPr id="187" name="Прямоугольник 186">
          <a:extLst>
            <a:ext uri="{FF2B5EF4-FFF2-40B4-BE49-F238E27FC236}">
              <a16:creationId xmlns:a16="http://schemas.microsoft.com/office/drawing/2014/main" id="{293B71B3-585B-492C-925B-8D9B3215BE1C}"/>
            </a:ext>
          </a:extLst>
        </xdr:cNvPr>
        <xdr:cNvSpPr/>
      </xdr:nvSpPr>
      <xdr:spPr>
        <a:xfrm>
          <a:off x="1695450" y="15064316"/>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338667</xdr:colOff>
      <xdr:row>78</xdr:row>
      <xdr:rowOff>91016</xdr:rowOff>
    </xdr:from>
    <xdr:to>
      <xdr:col>8</xdr:col>
      <xdr:colOff>78317</xdr:colOff>
      <xdr:row>90</xdr:row>
      <xdr:rowOff>42333</xdr:rowOff>
    </xdr:to>
    <xdr:sp macro="" textlink="">
      <xdr:nvSpPr>
        <xdr:cNvPr id="188" name="Прямоугольник 187">
          <a:extLst>
            <a:ext uri="{FF2B5EF4-FFF2-40B4-BE49-F238E27FC236}">
              <a16:creationId xmlns:a16="http://schemas.microsoft.com/office/drawing/2014/main" id="{D619F829-8B3F-48BA-9975-6897F41388E6}"/>
            </a:ext>
          </a:extLst>
        </xdr:cNvPr>
        <xdr:cNvSpPr/>
      </xdr:nvSpPr>
      <xdr:spPr>
        <a:xfrm>
          <a:off x="3386667" y="15064316"/>
          <a:ext cx="1593850"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194734</xdr:colOff>
      <xdr:row>78</xdr:row>
      <xdr:rowOff>105832</xdr:rowOff>
    </xdr:from>
    <xdr:to>
      <xdr:col>10</xdr:col>
      <xdr:colOff>569383</xdr:colOff>
      <xdr:row>90</xdr:row>
      <xdr:rowOff>57149</xdr:rowOff>
    </xdr:to>
    <xdr:sp macro="" textlink="">
      <xdr:nvSpPr>
        <xdr:cNvPr id="189" name="Прямоугольник 188">
          <a:extLst>
            <a:ext uri="{FF2B5EF4-FFF2-40B4-BE49-F238E27FC236}">
              <a16:creationId xmlns:a16="http://schemas.microsoft.com/office/drawing/2014/main" id="{DF315F13-184B-4702-A5FE-86D4EF8FB314}"/>
            </a:ext>
          </a:extLst>
        </xdr:cNvPr>
        <xdr:cNvSpPr/>
      </xdr:nvSpPr>
      <xdr:spPr>
        <a:xfrm>
          <a:off x="5096934" y="15079132"/>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63501</xdr:colOff>
      <xdr:row>78</xdr:row>
      <xdr:rowOff>101600</xdr:rowOff>
    </xdr:from>
    <xdr:to>
      <xdr:col>13</xdr:col>
      <xdr:colOff>438150</xdr:colOff>
      <xdr:row>90</xdr:row>
      <xdr:rowOff>52917</xdr:rowOff>
    </xdr:to>
    <xdr:sp macro="" textlink="">
      <xdr:nvSpPr>
        <xdr:cNvPr id="190" name="Прямоугольник 189">
          <a:extLst>
            <a:ext uri="{FF2B5EF4-FFF2-40B4-BE49-F238E27FC236}">
              <a16:creationId xmlns:a16="http://schemas.microsoft.com/office/drawing/2014/main" id="{5D8C6A6E-77FF-45A9-99AA-18FEB1CE6B13}"/>
            </a:ext>
          </a:extLst>
        </xdr:cNvPr>
        <xdr:cNvSpPr/>
      </xdr:nvSpPr>
      <xdr:spPr>
        <a:xfrm>
          <a:off x="6794501" y="15074900"/>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554567</xdr:colOff>
      <xdr:row>78</xdr:row>
      <xdr:rowOff>116416</xdr:rowOff>
    </xdr:from>
    <xdr:to>
      <xdr:col>16</xdr:col>
      <xdr:colOff>315383</xdr:colOff>
      <xdr:row>90</xdr:row>
      <xdr:rowOff>67733</xdr:rowOff>
    </xdr:to>
    <xdr:sp macro="" textlink="">
      <xdr:nvSpPr>
        <xdr:cNvPr id="191" name="Прямоугольник 190">
          <a:extLst>
            <a:ext uri="{FF2B5EF4-FFF2-40B4-BE49-F238E27FC236}">
              <a16:creationId xmlns:a16="http://schemas.microsoft.com/office/drawing/2014/main" id="{3820B06E-79D3-4232-BB55-8F419B37D3E5}"/>
            </a:ext>
          </a:extLst>
        </xdr:cNvPr>
        <xdr:cNvSpPr/>
      </xdr:nvSpPr>
      <xdr:spPr>
        <a:xfrm>
          <a:off x="8504767" y="15089716"/>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412750</xdr:colOff>
      <xdr:row>78</xdr:row>
      <xdr:rowOff>112184</xdr:rowOff>
    </xdr:from>
    <xdr:to>
      <xdr:col>19</xdr:col>
      <xdr:colOff>173566</xdr:colOff>
      <xdr:row>90</xdr:row>
      <xdr:rowOff>63501</xdr:rowOff>
    </xdr:to>
    <xdr:sp macro="" textlink="">
      <xdr:nvSpPr>
        <xdr:cNvPr id="192" name="Прямоугольник 191">
          <a:extLst>
            <a:ext uri="{FF2B5EF4-FFF2-40B4-BE49-F238E27FC236}">
              <a16:creationId xmlns:a16="http://schemas.microsoft.com/office/drawing/2014/main" id="{5A12D1EA-A4BE-45D5-8617-8E2F4FDFA4F3}"/>
            </a:ext>
          </a:extLst>
        </xdr:cNvPr>
        <xdr:cNvSpPr/>
      </xdr:nvSpPr>
      <xdr:spPr>
        <a:xfrm>
          <a:off x="10191750" y="15085484"/>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289983</xdr:colOff>
      <xdr:row>78</xdr:row>
      <xdr:rowOff>127000</xdr:rowOff>
    </xdr:from>
    <xdr:to>
      <xdr:col>22</xdr:col>
      <xdr:colOff>50799</xdr:colOff>
      <xdr:row>90</xdr:row>
      <xdr:rowOff>78317</xdr:rowOff>
    </xdr:to>
    <xdr:sp macro="" textlink="">
      <xdr:nvSpPr>
        <xdr:cNvPr id="193" name="Прямоугольник 192">
          <a:extLst>
            <a:ext uri="{FF2B5EF4-FFF2-40B4-BE49-F238E27FC236}">
              <a16:creationId xmlns:a16="http://schemas.microsoft.com/office/drawing/2014/main" id="{8FBF34EA-ABF4-4C3B-ABEA-059771D72A87}"/>
            </a:ext>
          </a:extLst>
        </xdr:cNvPr>
        <xdr:cNvSpPr/>
      </xdr:nvSpPr>
      <xdr:spPr>
        <a:xfrm>
          <a:off x="11897783" y="15100300"/>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194733</xdr:colOff>
      <xdr:row>78</xdr:row>
      <xdr:rowOff>137584</xdr:rowOff>
    </xdr:from>
    <xdr:to>
      <xdr:col>24</xdr:col>
      <xdr:colOff>569382</xdr:colOff>
      <xdr:row>90</xdr:row>
      <xdr:rowOff>88901</xdr:rowOff>
    </xdr:to>
    <xdr:sp macro="" textlink="">
      <xdr:nvSpPr>
        <xdr:cNvPr id="194" name="Прямоугольник 193">
          <a:extLst>
            <a:ext uri="{FF2B5EF4-FFF2-40B4-BE49-F238E27FC236}">
              <a16:creationId xmlns:a16="http://schemas.microsoft.com/office/drawing/2014/main" id="{A681B865-4250-44ED-B44E-2074EFA0E679}"/>
            </a:ext>
          </a:extLst>
        </xdr:cNvPr>
        <xdr:cNvSpPr/>
      </xdr:nvSpPr>
      <xdr:spPr>
        <a:xfrm>
          <a:off x="13631333" y="15110884"/>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71966</xdr:colOff>
      <xdr:row>78</xdr:row>
      <xdr:rowOff>152400</xdr:rowOff>
    </xdr:from>
    <xdr:to>
      <xdr:col>27</xdr:col>
      <xdr:colOff>446615</xdr:colOff>
      <xdr:row>90</xdr:row>
      <xdr:rowOff>103717</xdr:rowOff>
    </xdr:to>
    <xdr:sp macro="" textlink="">
      <xdr:nvSpPr>
        <xdr:cNvPr id="195" name="Прямоугольник 194">
          <a:extLst>
            <a:ext uri="{FF2B5EF4-FFF2-40B4-BE49-F238E27FC236}">
              <a16:creationId xmlns:a16="http://schemas.microsoft.com/office/drawing/2014/main" id="{23057879-2A8D-40D8-90F0-4CC092B85F70}"/>
            </a:ext>
          </a:extLst>
        </xdr:cNvPr>
        <xdr:cNvSpPr/>
      </xdr:nvSpPr>
      <xdr:spPr>
        <a:xfrm>
          <a:off x="15337366" y="15125700"/>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573615</xdr:colOff>
      <xdr:row>78</xdr:row>
      <xdr:rowOff>135467</xdr:rowOff>
    </xdr:from>
    <xdr:to>
      <xdr:col>30</xdr:col>
      <xdr:colOff>334431</xdr:colOff>
      <xdr:row>90</xdr:row>
      <xdr:rowOff>86784</xdr:rowOff>
    </xdr:to>
    <xdr:sp macro="" textlink="">
      <xdr:nvSpPr>
        <xdr:cNvPr id="196" name="Прямоугольник 195">
          <a:extLst>
            <a:ext uri="{FF2B5EF4-FFF2-40B4-BE49-F238E27FC236}">
              <a16:creationId xmlns:a16="http://schemas.microsoft.com/office/drawing/2014/main" id="{FE9B8050-9629-4840-8253-859F868DBF54}"/>
            </a:ext>
          </a:extLst>
        </xdr:cNvPr>
        <xdr:cNvSpPr/>
      </xdr:nvSpPr>
      <xdr:spPr>
        <a:xfrm>
          <a:off x="17058215" y="15108767"/>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38100</xdr:colOff>
      <xdr:row>90</xdr:row>
      <xdr:rowOff>165100</xdr:rowOff>
    </xdr:from>
    <xdr:to>
      <xdr:col>2</xdr:col>
      <xdr:colOff>359833</xdr:colOff>
      <xdr:row>102</xdr:row>
      <xdr:rowOff>116417</xdr:rowOff>
    </xdr:to>
    <xdr:sp macro="" textlink="">
      <xdr:nvSpPr>
        <xdr:cNvPr id="197" name="Прямоугольник 196">
          <a:extLst>
            <a:ext uri="{FF2B5EF4-FFF2-40B4-BE49-F238E27FC236}">
              <a16:creationId xmlns:a16="http://schemas.microsoft.com/office/drawing/2014/main" id="{D542F757-9418-4A21-8F46-ADAFBCAD03EE}"/>
            </a:ext>
          </a:extLst>
        </xdr:cNvPr>
        <xdr:cNvSpPr/>
      </xdr:nvSpPr>
      <xdr:spPr>
        <a:xfrm>
          <a:off x="38100" y="17424400"/>
          <a:ext cx="1540933"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xdr:col>
      <xdr:colOff>476250</xdr:colOff>
      <xdr:row>90</xdr:row>
      <xdr:rowOff>179916</xdr:rowOff>
    </xdr:from>
    <xdr:to>
      <xdr:col>5</xdr:col>
      <xdr:colOff>237066</xdr:colOff>
      <xdr:row>102</xdr:row>
      <xdr:rowOff>131233</xdr:rowOff>
    </xdr:to>
    <xdr:sp macro="" textlink="">
      <xdr:nvSpPr>
        <xdr:cNvPr id="198" name="Прямоугольник 197">
          <a:extLst>
            <a:ext uri="{FF2B5EF4-FFF2-40B4-BE49-F238E27FC236}">
              <a16:creationId xmlns:a16="http://schemas.microsoft.com/office/drawing/2014/main" id="{CD19A2B0-D0C2-4B18-8AD4-9D58A26C3BDD}"/>
            </a:ext>
          </a:extLst>
        </xdr:cNvPr>
        <xdr:cNvSpPr/>
      </xdr:nvSpPr>
      <xdr:spPr>
        <a:xfrm>
          <a:off x="1695450" y="17439216"/>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338667</xdr:colOff>
      <xdr:row>90</xdr:row>
      <xdr:rowOff>179916</xdr:rowOff>
    </xdr:from>
    <xdr:to>
      <xdr:col>8</xdr:col>
      <xdr:colOff>78317</xdr:colOff>
      <xdr:row>102</xdr:row>
      <xdr:rowOff>131233</xdr:rowOff>
    </xdr:to>
    <xdr:sp macro="" textlink="">
      <xdr:nvSpPr>
        <xdr:cNvPr id="199" name="Прямоугольник 198">
          <a:extLst>
            <a:ext uri="{FF2B5EF4-FFF2-40B4-BE49-F238E27FC236}">
              <a16:creationId xmlns:a16="http://schemas.microsoft.com/office/drawing/2014/main" id="{E2C86DD8-6867-46C0-B97D-0415527B900C}"/>
            </a:ext>
          </a:extLst>
        </xdr:cNvPr>
        <xdr:cNvSpPr/>
      </xdr:nvSpPr>
      <xdr:spPr>
        <a:xfrm>
          <a:off x="3386667" y="17439216"/>
          <a:ext cx="1593850"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194734</xdr:colOff>
      <xdr:row>91</xdr:row>
      <xdr:rowOff>4232</xdr:rowOff>
    </xdr:from>
    <xdr:to>
      <xdr:col>10</xdr:col>
      <xdr:colOff>569383</xdr:colOff>
      <xdr:row>102</xdr:row>
      <xdr:rowOff>146049</xdr:rowOff>
    </xdr:to>
    <xdr:sp macro="" textlink="">
      <xdr:nvSpPr>
        <xdr:cNvPr id="200" name="Прямоугольник 199">
          <a:extLst>
            <a:ext uri="{FF2B5EF4-FFF2-40B4-BE49-F238E27FC236}">
              <a16:creationId xmlns:a16="http://schemas.microsoft.com/office/drawing/2014/main" id="{BA488B1B-FAA7-4720-ACB6-515547EB6A35}"/>
            </a:ext>
          </a:extLst>
        </xdr:cNvPr>
        <xdr:cNvSpPr/>
      </xdr:nvSpPr>
      <xdr:spPr>
        <a:xfrm>
          <a:off x="5096934" y="17454032"/>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11</xdr:col>
      <xdr:colOff>63501</xdr:colOff>
      <xdr:row>91</xdr:row>
      <xdr:rowOff>0</xdr:rowOff>
    </xdr:from>
    <xdr:to>
      <xdr:col>13</xdr:col>
      <xdr:colOff>438150</xdr:colOff>
      <xdr:row>102</xdr:row>
      <xdr:rowOff>141817</xdr:rowOff>
    </xdr:to>
    <xdr:sp macro="" textlink="">
      <xdr:nvSpPr>
        <xdr:cNvPr id="201" name="Прямоугольник 200">
          <a:extLst>
            <a:ext uri="{FF2B5EF4-FFF2-40B4-BE49-F238E27FC236}">
              <a16:creationId xmlns:a16="http://schemas.microsoft.com/office/drawing/2014/main" id="{1C22BA47-D313-49FA-9253-BC3AC405F2A6}"/>
            </a:ext>
          </a:extLst>
        </xdr:cNvPr>
        <xdr:cNvSpPr/>
      </xdr:nvSpPr>
      <xdr:spPr>
        <a:xfrm>
          <a:off x="6794501" y="17449800"/>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554567</xdr:colOff>
      <xdr:row>91</xdr:row>
      <xdr:rowOff>14816</xdr:rowOff>
    </xdr:from>
    <xdr:to>
      <xdr:col>16</xdr:col>
      <xdr:colOff>315383</xdr:colOff>
      <xdr:row>102</xdr:row>
      <xdr:rowOff>156633</xdr:rowOff>
    </xdr:to>
    <xdr:sp macro="" textlink="">
      <xdr:nvSpPr>
        <xdr:cNvPr id="202" name="Прямоугольник 201">
          <a:extLst>
            <a:ext uri="{FF2B5EF4-FFF2-40B4-BE49-F238E27FC236}">
              <a16:creationId xmlns:a16="http://schemas.microsoft.com/office/drawing/2014/main" id="{B53AF8F9-C2F0-43D7-9C81-9EB1B172358E}"/>
            </a:ext>
          </a:extLst>
        </xdr:cNvPr>
        <xdr:cNvSpPr/>
      </xdr:nvSpPr>
      <xdr:spPr>
        <a:xfrm>
          <a:off x="8504767" y="17464616"/>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412750</xdr:colOff>
      <xdr:row>91</xdr:row>
      <xdr:rowOff>10584</xdr:rowOff>
    </xdr:from>
    <xdr:to>
      <xdr:col>19</xdr:col>
      <xdr:colOff>173566</xdr:colOff>
      <xdr:row>102</xdr:row>
      <xdr:rowOff>152401</xdr:rowOff>
    </xdr:to>
    <xdr:sp macro="" textlink="">
      <xdr:nvSpPr>
        <xdr:cNvPr id="203" name="Прямоугольник 202">
          <a:extLst>
            <a:ext uri="{FF2B5EF4-FFF2-40B4-BE49-F238E27FC236}">
              <a16:creationId xmlns:a16="http://schemas.microsoft.com/office/drawing/2014/main" id="{85F7CC97-7903-4670-9F22-78F52FF5C83B}"/>
            </a:ext>
          </a:extLst>
        </xdr:cNvPr>
        <xdr:cNvSpPr/>
      </xdr:nvSpPr>
      <xdr:spPr>
        <a:xfrm>
          <a:off x="10191750" y="17460384"/>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19</xdr:col>
      <xdr:colOff>289983</xdr:colOff>
      <xdr:row>91</xdr:row>
      <xdr:rowOff>25400</xdr:rowOff>
    </xdr:from>
    <xdr:to>
      <xdr:col>22</xdr:col>
      <xdr:colOff>50799</xdr:colOff>
      <xdr:row>102</xdr:row>
      <xdr:rowOff>167217</xdr:rowOff>
    </xdr:to>
    <xdr:sp macro="" textlink="">
      <xdr:nvSpPr>
        <xdr:cNvPr id="204" name="Прямоугольник 203">
          <a:extLst>
            <a:ext uri="{FF2B5EF4-FFF2-40B4-BE49-F238E27FC236}">
              <a16:creationId xmlns:a16="http://schemas.microsoft.com/office/drawing/2014/main" id="{CD33AC86-B8BF-4A84-897F-610D7F52BD3E}"/>
            </a:ext>
          </a:extLst>
        </xdr:cNvPr>
        <xdr:cNvSpPr/>
      </xdr:nvSpPr>
      <xdr:spPr>
        <a:xfrm>
          <a:off x="11897783" y="17475200"/>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22</xdr:col>
      <xdr:colOff>194733</xdr:colOff>
      <xdr:row>91</xdr:row>
      <xdr:rowOff>35984</xdr:rowOff>
    </xdr:from>
    <xdr:to>
      <xdr:col>24</xdr:col>
      <xdr:colOff>569382</xdr:colOff>
      <xdr:row>102</xdr:row>
      <xdr:rowOff>177801</xdr:rowOff>
    </xdr:to>
    <xdr:sp macro="" textlink="">
      <xdr:nvSpPr>
        <xdr:cNvPr id="205" name="Прямоугольник 204">
          <a:extLst>
            <a:ext uri="{FF2B5EF4-FFF2-40B4-BE49-F238E27FC236}">
              <a16:creationId xmlns:a16="http://schemas.microsoft.com/office/drawing/2014/main" id="{7518AAA2-BE23-4823-869C-DD2E6C842035}"/>
            </a:ext>
          </a:extLst>
        </xdr:cNvPr>
        <xdr:cNvSpPr/>
      </xdr:nvSpPr>
      <xdr:spPr>
        <a:xfrm>
          <a:off x="13631333" y="17485784"/>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71966</xdr:colOff>
      <xdr:row>91</xdr:row>
      <xdr:rowOff>50800</xdr:rowOff>
    </xdr:from>
    <xdr:to>
      <xdr:col>27</xdr:col>
      <xdr:colOff>446615</xdr:colOff>
      <xdr:row>103</xdr:row>
      <xdr:rowOff>2117</xdr:rowOff>
    </xdr:to>
    <xdr:sp macro="" textlink="">
      <xdr:nvSpPr>
        <xdr:cNvPr id="206" name="Прямоугольник 205">
          <a:extLst>
            <a:ext uri="{FF2B5EF4-FFF2-40B4-BE49-F238E27FC236}">
              <a16:creationId xmlns:a16="http://schemas.microsoft.com/office/drawing/2014/main" id="{31F0E7E8-49DB-4B2E-ABAA-799A28AEB642}"/>
            </a:ext>
          </a:extLst>
        </xdr:cNvPr>
        <xdr:cNvSpPr/>
      </xdr:nvSpPr>
      <xdr:spPr>
        <a:xfrm>
          <a:off x="15337366" y="17500600"/>
          <a:ext cx="1593849"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573615</xdr:colOff>
      <xdr:row>91</xdr:row>
      <xdr:rowOff>33867</xdr:rowOff>
    </xdr:from>
    <xdr:to>
      <xdr:col>30</xdr:col>
      <xdr:colOff>334431</xdr:colOff>
      <xdr:row>102</xdr:row>
      <xdr:rowOff>175684</xdr:rowOff>
    </xdr:to>
    <xdr:sp macro="" textlink="">
      <xdr:nvSpPr>
        <xdr:cNvPr id="207" name="Прямоугольник 206">
          <a:extLst>
            <a:ext uri="{FF2B5EF4-FFF2-40B4-BE49-F238E27FC236}">
              <a16:creationId xmlns:a16="http://schemas.microsoft.com/office/drawing/2014/main" id="{A5F3CB93-547B-4D4F-957D-7AFF5D8D37B7}"/>
            </a:ext>
          </a:extLst>
        </xdr:cNvPr>
        <xdr:cNvSpPr/>
      </xdr:nvSpPr>
      <xdr:spPr>
        <a:xfrm>
          <a:off x="17058215" y="17483667"/>
          <a:ext cx="1589616" cy="22373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8</xdr:col>
      <xdr:colOff>198968</xdr:colOff>
      <xdr:row>66</xdr:row>
      <xdr:rowOff>21167</xdr:rowOff>
    </xdr:from>
    <xdr:to>
      <xdr:col>10</xdr:col>
      <xdr:colOff>573617</xdr:colOff>
      <xdr:row>77</xdr:row>
      <xdr:rowOff>156634</xdr:rowOff>
    </xdr:to>
    <xdr:sp macro="" textlink="">
      <xdr:nvSpPr>
        <xdr:cNvPr id="174" name="Прямоугольник 173">
          <a:extLst>
            <a:ext uri="{FF2B5EF4-FFF2-40B4-BE49-F238E27FC236}">
              <a16:creationId xmlns:a16="http://schemas.microsoft.com/office/drawing/2014/main" id="{C7170AAF-FCEF-4702-A894-BB6FE95FF216}"/>
            </a:ext>
          </a:extLst>
        </xdr:cNvPr>
        <xdr:cNvSpPr/>
      </xdr:nvSpPr>
      <xdr:spPr>
        <a:xfrm>
          <a:off x="5101168" y="12289367"/>
          <a:ext cx="1593849" cy="21611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5</xdr:col>
      <xdr:colOff>338668</xdr:colOff>
      <xdr:row>66</xdr:row>
      <xdr:rowOff>27517</xdr:rowOff>
    </xdr:from>
    <xdr:to>
      <xdr:col>8</xdr:col>
      <xdr:colOff>78317</xdr:colOff>
      <xdr:row>77</xdr:row>
      <xdr:rowOff>162984</xdr:rowOff>
    </xdr:to>
    <xdr:sp macro="" textlink="">
      <xdr:nvSpPr>
        <xdr:cNvPr id="178" name="Прямоугольник 177">
          <a:extLst>
            <a:ext uri="{FF2B5EF4-FFF2-40B4-BE49-F238E27FC236}">
              <a16:creationId xmlns:a16="http://schemas.microsoft.com/office/drawing/2014/main" id="{65A87DF5-3285-4036-91F9-80CB8E6B84AB}"/>
            </a:ext>
          </a:extLst>
        </xdr:cNvPr>
        <xdr:cNvSpPr/>
      </xdr:nvSpPr>
      <xdr:spPr>
        <a:xfrm>
          <a:off x="3386668" y="12295717"/>
          <a:ext cx="1593849" cy="21611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13</xdr:col>
      <xdr:colOff>567268</xdr:colOff>
      <xdr:row>66</xdr:row>
      <xdr:rowOff>2117</xdr:rowOff>
    </xdr:from>
    <xdr:to>
      <xdr:col>16</xdr:col>
      <xdr:colOff>332317</xdr:colOff>
      <xdr:row>77</xdr:row>
      <xdr:rowOff>137584</xdr:rowOff>
    </xdr:to>
    <xdr:sp macro="" textlink="">
      <xdr:nvSpPr>
        <xdr:cNvPr id="181" name="Прямоугольник 180">
          <a:extLst>
            <a:ext uri="{FF2B5EF4-FFF2-40B4-BE49-F238E27FC236}">
              <a16:creationId xmlns:a16="http://schemas.microsoft.com/office/drawing/2014/main" id="{F94DD1FA-ADB9-4B7B-A3C5-CA0D12701F01}"/>
            </a:ext>
          </a:extLst>
        </xdr:cNvPr>
        <xdr:cNvSpPr/>
      </xdr:nvSpPr>
      <xdr:spPr>
        <a:xfrm>
          <a:off x="8517468" y="12270317"/>
          <a:ext cx="1593849" cy="21611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16</xdr:col>
      <xdr:colOff>433918</xdr:colOff>
      <xdr:row>65</xdr:row>
      <xdr:rowOff>173567</xdr:rowOff>
    </xdr:from>
    <xdr:to>
      <xdr:col>19</xdr:col>
      <xdr:colOff>198967</xdr:colOff>
      <xdr:row>77</xdr:row>
      <xdr:rowOff>124884</xdr:rowOff>
    </xdr:to>
    <xdr:sp macro="" textlink="">
      <xdr:nvSpPr>
        <xdr:cNvPr id="208" name="Прямоугольник 207">
          <a:extLst>
            <a:ext uri="{FF2B5EF4-FFF2-40B4-BE49-F238E27FC236}">
              <a16:creationId xmlns:a16="http://schemas.microsoft.com/office/drawing/2014/main" id="{D5FB3E66-BA99-4AA3-9578-47D1E572DF48}"/>
            </a:ext>
          </a:extLst>
        </xdr:cNvPr>
        <xdr:cNvSpPr/>
      </xdr:nvSpPr>
      <xdr:spPr>
        <a:xfrm>
          <a:off x="10212918" y="12257617"/>
          <a:ext cx="1593849" cy="21611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25</xdr:col>
      <xdr:colOff>88900</xdr:colOff>
      <xdr:row>53</xdr:row>
      <xdr:rowOff>158750</xdr:rowOff>
    </xdr:from>
    <xdr:to>
      <xdr:col>27</xdr:col>
      <xdr:colOff>463549</xdr:colOff>
      <xdr:row>65</xdr:row>
      <xdr:rowOff>110067</xdr:rowOff>
    </xdr:to>
    <xdr:sp macro="" textlink="">
      <xdr:nvSpPr>
        <xdr:cNvPr id="210" name="Прямоугольник 209">
          <a:extLst>
            <a:ext uri="{FF2B5EF4-FFF2-40B4-BE49-F238E27FC236}">
              <a16:creationId xmlns:a16="http://schemas.microsoft.com/office/drawing/2014/main" id="{A8DF3C09-74F5-4C81-8574-EFE254A73573}"/>
            </a:ext>
          </a:extLst>
        </xdr:cNvPr>
        <xdr:cNvSpPr/>
      </xdr:nvSpPr>
      <xdr:spPr>
        <a:xfrm>
          <a:off x="15354300" y="10033000"/>
          <a:ext cx="1593849" cy="21611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27</xdr:col>
      <xdr:colOff>571500</xdr:colOff>
      <xdr:row>53</xdr:row>
      <xdr:rowOff>158750</xdr:rowOff>
    </xdr:from>
    <xdr:to>
      <xdr:col>30</xdr:col>
      <xdr:colOff>336549</xdr:colOff>
      <xdr:row>65</xdr:row>
      <xdr:rowOff>110067</xdr:rowOff>
    </xdr:to>
    <xdr:sp macro="" textlink="">
      <xdr:nvSpPr>
        <xdr:cNvPr id="212" name="Прямоугольник 211">
          <a:extLst>
            <a:ext uri="{FF2B5EF4-FFF2-40B4-BE49-F238E27FC236}">
              <a16:creationId xmlns:a16="http://schemas.microsoft.com/office/drawing/2014/main" id="{1B49A8E6-2141-4DC1-BF2A-44A8900E91AF}"/>
            </a:ext>
          </a:extLst>
        </xdr:cNvPr>
        <xdr:cNvSpPr/>
      </xdr:nvSpPr>
      <xdr:spPr>
        <a:xfrm>
          <a:off x="17056100" y="10033000"/>
          <a:ext cx="1593849" cy="216111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6" tint="0.79998168889431442"/>
  </sheetPr>
  <dimension ref="A1:I64"/>
  <sheetViews>
    <sheetView tabSelected="1" zoomScale="90" zoomScaleNormal="90" workbookViewId="0">
      <selection activeCell="A19" sqref="A19:H19"/>
    </sheetView>
  </sheetViews>
  <sheetFormatPr defaultColWidth="0" defaultRowHeight="14.5" zeroHeight="1" x14ac:dyDescent="0.35"/>
  <cols>
    <col min="1" max="4" width="8.6328125" style="12" customWidth="1"/>
    <col min="5" max="5" width="17.54296875" style="12" customWidth="1"/>
    <col min="6" max="8" width="15.6328125" style="12" customWidth="1"/>
    <col min="9" max="9" width="4" style="12" hidden="1" customWidth="1"/>
    <col min="10" max="16384" width="9.08984375" hidden="1"/>
  </cols>
  <sheetData>
    <row r="1" spans="1:9" ht="15" customHeight="1" x14ac:dyDescent="0.35">
      <c r="E1" s="205" t="s">
        <v>89</v>
      </c>
      <c r="F1" s="206"/>
      <c r="G1" s="206"/>
      <c r="H1" s="206"/>
    </row>
    <row r="2" spans="1:9" ht="24.75" customHeight="1" x14ac:dyDescent="0.5">
      <c r="A2" s="15" t="s">
        <v>2</v>
      </c>
      <c r="B2" s="16"/>
      <c r="C2" s="16"/>
      <c r="D2" s="16"/>
      <c r="E2" s="206"/>
      <c r="F2" s="206"/>
      <c r="G2" s="206"/>
      <c r="H2" s="206"/>
    </row>
    <row r="3" spans="1:9" ht="15" thickBot="1" x14ac:dyDescent="0.4">
      <c r="A3" s="21"/>
      <c r="B3" s="21"/>
      <c r="C3" s="21"/>
      <c r="D3" s="21"/>
      <c r="E3" s="207"/>
      <c r="F3" s="207"/>
      <c r="G3" s="207"/>
      <c r="H3" s="207"/>
    </row>
    <row r="4" spans="1:9" ht="15.5" x14ac:dyDescent="0.35">
      <c r="A4" s="308" t="s">
        <v>5</v>
      </c>
      <c r="B4" s="309"/>
      <c r="C4" s="309"/>
      <c r="D4" s="309"/>
      <c r="E4" s="309"/>
      <c r="F4" s="309"/>
      <c r="G4" s="309"/>
      <c r="H4" s="310"/>
    </row>
    <row r="5" spans="1:9" ht="15" customHeight="1" thickBot="1" x14ac:dyDescent="0.4">
      <c r="A5" s="208" t="s">
        <v>30</v>
      </c>
      <c r="B5" s="208"/>
      <c r="C5" s="208"/>
      <c r="D5" s="208"/>
      <c r="E5" s="192"/>
      <c r="F5" s="212"/>
      <c r="G5" s="212"/>
      <c r="H5" s="213"/>
    </row>
    <row r="6" spans="1:9" ht="15.5" x14ac:dyDescent="0.35">
      <c r="A6" s="308" t="s">
        <v>3</v>
      </c>
      <c r="B6" s="309"/>
      <c r="C6" s="309"/>
      <c r="D6" s="309"/>
      <c r="E6" s="309"/>
      <c r="F6" s="309"/>
      <c r="G6" s="309"/>
      <c r="H6" s="310"/>
    </row>
    <row r="7" spans="1:9" ht="15" customHeight="1" x14ac:dyDescent="0.35">
      <c r="A7" s="208" t="s">
        <v>31</v>
      </c>
      <c r="B7" s="208"/>
      <c r="C7" s="208"/>
      <c r="D7" s="208"/>
      <c r="E7" s="209"/>
      <c r="F7" s="210"/>
      <c r="G7" s="210"/>
      <c r="H7" s="211"/>
    </row>
    <row r="8" spans="1:9" s="19" customFormat="1" ht="27.9" customHeight="1" x14ac:dyDescent="0.35">
      <c r="A8" s="208" t="s">
        <v>78</v>
      </c>
      <c r="B8" s="208"/>
      <c r="C8" s="208"/>
      <c r="D8" s="208"/>
      <c r="E8" s="120" t="s">
        <v>79</v>
      </c>
      <c r="F8" s="214"/>
      <c r="G8" s="215"/>
      <c r="H8" s="216"/>
      <c r="I8" s="12"/>
    </row>
    <row r="9" spans="1:9" ht="15" customHeight="1" x14ac:dyDescent="0.35">
      <c r="A9" s="208" t="s">
        <v>80</v>
      </c>
      <c r="B9" s="208"/>
      <c r="C9" s="208"/>
      <c r="D9" s="208"/>
      <c r="E9" s="120" t="s">
        <v>81</v>
      </c>
      <c r="F9" s="212"/>
      <c r="G9" s="212"/>
      <c r="H9" s="213"/>
    </row>
    <row r="10" spans="1:9" ht="25.5" customHeight="1" x14ac:dyDescent="0.35">
      <c r="A10" s="227" t="s">
        <v>63</v>
      </c>
      <c r="B10" s="228"/>
      <c r="C10" s="228"/>
      <c r="D10" s="229"/>
      <c r="E10" s="230"/>
      <c r="F10" s="232"/>
      <c r="G10" s="232"/>
      <c r="H10" s="233"/>
    </row>
    <row r="11" spans="1:9" s="19" customFormat="1" ht="25.5" customHeight="1" x14ac:dyDescent="0.35">
      <c r="A11" s="227" t="s">
        <v>137</v>
      </c>
      <c r="B11" s="228"/>
      <c r="C11" s="228"/>
      <c r="D11" s="229"/>
      <c r="E11" s="230"/>
      <c r="F11" s="228"/>
      <c r="G11" s="228"/>
      <c r="H11" s="231"/>
      <c r="I11" s="12"/>
    </row>
    <row r="12" spans="1:9" ht="30.75" customHeight="1" x14ac:dyDescent="0.35">
      <c r="A12" s="217" t="s">
        <v>32</v>
      </c>
      <c r="B12" s="217"/>
      <c r="C12" s="217"/>
      <c r="D12" s="217"/>
      <c r="E12" s="209"/>
      <c r="F12" s="210"/>
      <c r="G12" s="210"/>
      <c r="H12" s="211"/>
    </row>
    <row r="13" spans="1:9" s="122" customFormat="1" ht="44" customHeight="1" x14ac:dyDescent="0.35">
      <c r="A13" s="218" t="s">
        <v>90</v>
      </c>
      <c r="B13" s="219"/>
      <c r="C13" s="219"/>
      <c r="D13" s="220"/>
      <c r="E13" s="120"/>
      <c r="F13" s="185"/>
      <c r="G13" s="185"/>
      <c r="H13" s="123"/>
      <c r="I13" s="121"/>
    </row>
    <row r="14" spans="1:9" ht="31.5" customHeight="1" x14ac:dyDescent="0.35">
      <c r="A14" s="217" t="s">
        <v>91</v>
      </c>
      <c r="B14" s="217"/>
      <c r="C14" s="217"/>
      <c r="D14" s="217"/>
      <c r="E14" s="209"/>
      <c r="F14" s="210"/>
      <c r="G14" s="210"/>
      <c r="H14" s="211"/>
    </row>
    <row r="15" spans="1:9" ht="31.5" customHeight="1" x14ac:dyDescent="0.35">
      <c r="A15" s="217" t="s">
        <v>92</v>
      </c>
      <c r="B15" s="217"/>
      <c r="C15" s="217"/>
      <c r="D15" s="217"/>
      <c r="E15" s="209"/>
      <c r="F15" s="210"/>
      <c r="G15" s="210"/>
      <c r="H15" s="211"/>
    </row>
    <row r="16" spans="1:9" ht="28.5" customHeight="1" x14ac:dyDescent="0.35">
      <c r="A16" s="217" t="s">
        <v>93</v>
      </c>
      <c r="B16" s="217"/>
      <c r="C16" s="217"/>
      <c r="D16" s="217"/>
      <c r="E16" s="226"/>
      <c r="F16" s="210"/>
      <c r="G16" s="210"/>
      <c r="H16" s="211"/>
    </row>
    <row r="17" spans="1:8" ht="33" customHeight="1" x14ac:dyDescent="0.35">
      <c r="A17" s="208" t="s">
        <v>82</v>
      </c>
      <c r="B17" s="208"/>
      <c r="C17" s="208"/>
      <c r="D17" s="208"/>
      <c r="E17" s="22" t="s">
        <v>83</v>
      </c>
      <c r="F17" s="212"/>
      <c r="G17" s="212"/>
      <c r="H17" s="213"/>
    </row>
    <row r="18" spans="1:8" ht="15" thickBot="1" x14ac:dyDescent="0.4">
      <c r="A18" s="221" t="s">
        <v>4</v>
      </c>
      <c r="B18" s="221"/>
      <c r="C18" s="221"/>
      <c r="D18" s="221"/>
      <c r="E18" s="209"/>
      <c r="F18" s="210"/>
      <c r="G18" s="210"/>
      <c r="H18" s="211"/>
    </row>
    <row r="19" spans="1:8" ht="18.75" customHeight="1" thickBot="1" x14ac:dyDescent="0.4">
      <c r="A19" s="311" t="s">
        <v>94</v>
      </c>
      <c r="B19" s="312"/>
      <c r="C19" s="312"/>
      <c r="D19" s="312"/>
      <c r="E19" s="312"/>
      <c r="F19" s="312"/>
      <c r="G19" s="312"/>
      <c r="H19" s="313"/>
    </row>
    <row r="20" spans="1:8" ht="39.75" customHeight="1" x14ac:dyDescent="0.35">
      <c r="A20" s="222" t="s">
        <v>50</v>
      </c>
      <c r="B20" s="223"/>
      <c r="C20" s="223"/>
      <c r="D20" s="223"/>
      <c r="E20" s="224" t="s">
        <v>52</v>
      </c>
      <c r="F20" s="225"/>
      <c r="G20" s="52" t="s">
        <v>51</v>
      </c>
      <c r="H20" s="53" t="s">
        <v>53</v>
      </c>
    </row>
    <row r="21" spans="1:8" ht="24.75" customHeight="1" thickBot="1" x14ac:dyDescent="0.4">
      <c r="A21" s="196"/>
      <c r="B21" s="197"/>
      <c r="C21" s="197"/>
      <c r="D21" s="197"/>
      <c r="E21" s="198"/>
      <c r="F21" s="197"/>
      <c r="G21" s="186"/>
      <c r="H21" s="187"/>
    </row>
    <row r="22" spans="1:8" ht="15" hidden="1" customHeight="1" x14ac:dyDescent="0.35">
      <c r="A22" s="199"/>
      <c r="B22" s="199"/>
      <c r="C22" s="199"/>
      <c r="D22" s="199"/>
      <c r="E22" s="200"/>
      <c r="F22" s="201"/>
      <c r="G22" s="50"/>
      <c r="H22" s="51"/>
    </row>
    <row r="23" spans="1:8" ht="15" hidden="1" customHeight="1" x14ac:dyDescent="0.35">
      <c r="A23" s="202"/>
      <c r="B23" s="202"/>
      <c r="C23" s="202"/>
      <c r="D23" s="202"/>
      <c r="E23" s="203"/>
      <c r="F23" s="204"/>
      <c r="G23" s="20"/>
      <c r="H23" s="17"/>
    </row>
    <row r="24" spans="1:8" ht="15" hidden="1" customHeight="1" x14ac:dyDescent="0.35">
      <c r="A24" s="193"/>
      <c r="B24" s="193"/>
      <c r="C24" s="193"/>
      <c r="D24" s="193"/>
      <c r="E24" s="194"/>
      <c r="F24" s="195"/>
      <c r="G24" s="195"/>
      <c r="H24" s="195"/>
    </row>
    <row r="25" spans="1:8" ht="15" hidden="1" customHeight="1" x14ac:dyDescent="0.35"/>
    <row r="26" spans="1:8" ht="15" hidden="1" customHeight="1" x14ac:dyDescent="0.35"/>
    <row r="27" spans="1:8" ht="15" hidden="1" customHeight="1" x14ac:dyDescent="0.35"/>
    <row r="28" spans="1:8" ht="15" hidden="1" customHeight="1" x14ac:dyDescent="0.35"/>
    <row r="29" spans="1:8" ht="15" hidden="1" customHeight="1" x14ac:dyDescent="0.35"/>
    <row r="30" spans="1:8" ht="15" hidden="1" customHeight="1" x14ac:dyDescent="0.35"/>
    <row r="31" spans="1:8" ht="15" hidden="1" customHeight="1" x14ac:dyDescent="0.35"/>
    <row r="32" spans="1:8" ht="15" hidden="1" customHeight="1" x14ac:dyDescent="0.35"/>
    <row r="33" ht="15" hidden="1" customHeight="1" x14ac:dyDescent="0.35"/>
    <row r="34" ht="15" hidden="1" customHeight="1" x14ac:dyDescent="0.35"/>
    <row r="35" ht="15" hidden="1" customHeight="1" x14ac:dyDescent="0.35"/>
    <row r="36" ht="15" hidden="1" customHeight="1" x14ac:dyDescent="0.35"/>
    <row r="37" ht="15" hidden="1" customHeight="1" x14ac:dyDescent="0.35"/>
    <row r="38" ht="15" hidden="1" customHeight="1" x14ac:dyDescent="0.35"/>
    <row r="39" ht="15" hidden="1" customHeight="1" x14ac:dyDescent="0.35"/>
    <row r="40" ht="15" hidden="1" customHeight="1" x14ac:dyDescent="0.35"/>
    <row r="41" ht="15" hidden="1" customHeight="1" x14ac:dyDescent="0.35"/>
    <row r="42" ht="15" hidden="1" customHeight="1" x14ac:dyDescent="0.35"/>
    <row r="43" ht="15" hidden="1" customHeight="1" x14ac:dyDescent="0.35"/>
    <row r="44" ht="15" hidden="1" customHeight="1" x14ac:dyDescent="0.35"/>
    <row r="45" ht="15" hidden="1" customHeight="1" x14ac:dyDescent="0.35"/>
    <row r="46" ht="15" hidden="1" customHeight="1" x14ac:dyDescent="0.35"/>
    <row r="47" ht="15" hidden="1" customHeight="1" x14ac:dyDescent="0.35"/>
    <row r="48" ht="15" hidden="1" customHeight="1" x14ac:dyDescent="0.35"/>
    <row r="49" ht="15" hidden="1" customHeight="1" x14ac:dyDescent="0.35"/>
    <row r="50" ht="15" hidden="1" customHeight="1" x14ac:dyDescent="0.35"/>
    <row r="51" ht="15" hidden="1" customHeight="1" x14ac:dyDescent="0.35"/>
    <row r="52" ht="15" hidden="1" customHeight="1" x14ac:dyDescent="0.35"/>
    <row r="53" ht="15" hidden="1" customHeight="1" x14ac:dyDescent="0.35"/>
    <row r="54" ht="15" hidden="1" customHeight="1" x14ac:dyDescent="0.35"/>
    <row r="55" ht="15" hidden="1" customHeight="1" x14ac:dyDescent="0.35"/>
    <row r="56" ht="15" hidden="1" customHeight="1" x14ac:dyDescent="0.35"/>
    <row r="57" ht="15" hidden="1" customHeight="1" x14ac:dyDescent="0.35"/>
    <row r="58" ht="15" hidden="1" customHeight="1" x14ac:dyDescent="0.35"/>
    <row r="59" ht="15" hidden="1" customHeight="1" x14ac:dyDescent="0.35"/>
    <row r="60" ht="15" hidden="1" customHeight="1" x14ac:dyDescent="0.35"/>
    <row r="61" x14ac:dyDescent="0.35"/>
    <row r="62" x14ac:dyDescent="0.35"/>
    <row r="63" x14ac:dyDescent="0.35"/>
    <row r="64" x14ac:dyDescent="0.35"/>
  </sheetData>
  <mergeCells count="39">
    <mergeCell ref="A11:D11"/>
    <mergeCell ref="E11:H11"/>
    <mergeCell ref="A10:D10"/>
    <mergeCell ref="E10:H10"/>
    <mergeCell ref="A4:H4"/>
    <mergeCell ref="A5:D5"/>
    <mergeCell ref="A9:D9"/>
    <mergeCell ref="F9:H9"/>
    <mergeCell ref="A15:D15"/>
    <mergeCell ref="E15:H15"/>
    <mergeCell ref="A16:D16"/>
    <mergeCell ref="A17:D17"/>
    <mergeCell ref="E16:H16"/>
    <mergeCell ref="F17:H17"/>
    <mergeCell ref="A18:D18"/>
    <mergeCell ref="E18:H18"/>
    <mergeCell ref="A19:H19"/>
    <mergeCell ref="A20:D20"/>
    <mergeCell ref="E20:F20"/>
    <mergeCell ref="A12:D12"/>
    <mergeCell ref="E12:H12"/>
    <mergeCell ref="A13:D13"/>
    <mergeCell ref="A14:D14"/>
    <mergeCell ref="E14:H14"/>
    <mergeCell ref="E1:H3"/>
    <mergeCell ref="A8:D8"/>
    <mergeCell ref="A6:H6"/>
    <mergeCell ref="A7:D7"/>
    <mergeCell ref="E7:H7"/>
    <mergeCell ref="F5:H5"/>
    <mergeCell ref="F8:H8"/>
    <mergeCell ref="A24:D24"/>
    <mergeCell ref="E24:H24"/>
    <mergeCell ref="A21:D21"/>
    <mergeCell ref="E21:F21"/>
    <mergeCell ref="A22:D22"/>
    <mergeCell ref="E22:F22"/>
    <mergeCell ref="A23:D23"/>
    <mergeCell ref="E23:F23"/>
  </mergeCell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6" tint="0.79998168889431442"/>
  </sheetPr>
  <dimension ref="A1:K284"/>
  <sheetViews>
    <sheetView zoomScale="70" zoomScaleNormal="70" workbookViewId="0">
      <pane ySplit="5" topLeftCell="A6" activePane="bottomLeft" state="frozen"/>
      <selection pane="bottomLeft" activeCell="C7" sqref="C7"/>
    </sheetView>
  </sheetViews>
  <sheetFormatPr defaultColWidth="0" defaultRowHeight="14.5" zeroHeight="1" x14ac:dyDescent="0.35"/>
  <cols>
    <col min="1" max="1" width="15.453125" style="44" customWidth="1"/>
    <col min="2" max="2" width="7.08984375" style="44" customWidth="1"/>
    <col min="3" max="3" width="59.453125" style="106" customWidth="1"/>
    <col min="4" max="7" width="3.36328125" style="164" customWidth="1"/>
    <col min="8" max="8" width="3.54296875" style="164" customWidth="1"/>
    <col min="9" max="9" width="4" style="164" customWidth="1"/>
    <col min="10" max="10" width="69.81640625" style="175" customWidth="1"/>
    <col min="11" max="11" width="0" style="24" hidden="1" customWidth="1"/>
    <col min="12" max="16384" width="9.08984375" style="24" hidden="1"/>
  </cols>
  <sheetData>
    <row r="1" spans="1:10" ht="18.5" thickBot="1" x14ac:dyDescent="0.45">
      <c r="A1" s="104"/>
      <c r="B1" s="104"/>
      <c r="C1" s="243" t="s">
        <v>101</v>
      </c>
      <c r="D1" s="244"/>
      <c r="E1" s="244"/>
      <c r="F1" s="244"/>
      <c r="G1" s="244"/>
      <c r="H1" s="244"/>
      <c r="I1" s="244"/>
      <c r="J1" s="244"/>
    </row>
    <row r="2" spans="1:10" ht="28.5" customHeight="1" thickBot="1" x14ac:dyDescent="0.4">
      <c r="A2" s="104"/>
      <c r="B2" s="104"/>
      <c r="C2" s="104"/>
      <c r="D2" s="322" t="s">
        <v>14</v>
      </c>
      <c r="E2" s="323"/>
      <c r="F2" s="323"/>
      <c r="G2" s="323"/>
      <c r="H2" s="323"/>
      <c r="I2" s="324"/>
      <c r="J2" s="325"/>
    </row>
    <row r="3" spans="1:10" ht="15" thickBot="1" x14ac:dyDescent="0.4">
      <c r="A3" s="104"/>
      <c r="B3" s="104"/>
      <c r="C3" s="25"/>
      <c r="D3" s="326" t="s">
        <v>13</v>
      </c>
      <c r="E3" s="327"/>
      <c r="F3" s="327"/>
      <c r="G3" s="327"/>
      <c r="H3" s="327"/>
      <c r="I3" s="328"/>
      <c r="J3" s="329"/>
    </row>
    <row r="4" spans="1:10" ht="15.75" customHeight="1" thickTop="1" thickBot="1" x14ac:dyDescent="0.4">
      <c r="A4" s="314" t="s">
        <v>23</v>
      </c>
      <c r="B4" s="314" t="s">
        <v>1</v>
      </c>
      <c r="C4" s="315" t="s">
        <v>0</v>
      </c>
      <c r="D4" s="316" t="s">
        <v>6</v>
      </c>
      <c r="E4" s="317"/>
      <c r="F4" s="317"/>
      <c r="G4" s="317"/>
      <c r="H4" s="317"/>
      <c r="I4" s="317"/>
      <c r="J4" s="318" t="s">
        <v>262</v>
      </c>
    </row>
    <row r="5" spans="1:10" ht="15.5" thickTop="1" thickBot="1" x14ac:dyDescent="0.4">
      <c r="A5" s="319"/>
      <c r="B5" s="319"/>
      <c r="C5" s="319"/>
      <c r="D5" s="320" t="s">
        <v>7</v>
      </c>
      <c r="E5" s="320" t="s">
        <v>8</v>
      </c>
      <c r="F5" s="320" t="s">
        <v>9</v>
      </c>
      <c r="G5" s="320" t="s">
        <v>10</v>
      </c>
      <c r="H5" s="320" t="s">
        <v>11</v>
      </c>
      <c r="I5" s="320" t="s">
        <v>12</v>
      </c>
      <c r="J5" s="321"/>
    </row>
    <row r="6" spans="1:10" ht="21" customHeight="1" thickBot="1" x14ac:dyDescent="0.4">
      <c r="A6" s="234" t="s">
        <v>149</v>
      </c>
      <c r="B6" s="235"/>
      <c r="C6" s="235"/>
      <c r="D6" s="235"/>
      <c r="E6" s="235"/>
      <c r="F6" s="235"/>
      <c r="G6" s="235"/>
      <c r="H6" s="235"/>
      <c r="I6" s="235"/>
      <c r="J6" s="236"/>
    </row>
    <row r="7" spans="1:10" ht="101.5" customHeight="1" x14ac:dyDescent="0.35">
      <c r="A7" s="237" t="s">
        <v>95</v>
      </c>
      <c r="B7" s="45" t="s">
        <v>150</v>
      </c>
      <c r="C7" s="55" t="s">
        <v>261</v>
      </c>
      <c r="D7" s="139"/>
      <c r="E7" s="140"/>
      <c r="F7" s="141"/>
      <c r="G7" s="140"/>
      <c r="H7" s="140"/>
      <c r="I7" s="140"/>
      <c r="J7" s="169"/>
    </row>
    <row r="8" spans="1:10" ht="32" customHeight="1" x14ac:dyDescent="0.35">
      <c r="A8" s="238"/>
      <c r="B8" s="107" t="s">
        <v>151</v>
      </c>
      <c r="C8" s="61" t="s">
        <v>248</v>
      </c>
      <c r="D8" s="115"/>
      <c r="E8" s="41"/>
      <c r="F8" s="116"/>
      <c r="G8" s="41"/>
      <c r="H8" s="41"/>
      <c r="I8" s="41"/>
      <c r="J8" s="170"/>
    </row>
    <row r="9" spans="1:10" ht="104.5" customHeight="1" thickBot="1" x14ac:dyDescent="0.4">
      <c r="A9" s="239"/>
      <c r="B9" s="28" t="s">
        <v>152</v>
      </c>
      <c r="C9" s="59" t="s">
        <v>96</v>
      </c>
      <c r="D9" s="142"/>
      <c r="E9" s="143"/>
      <c r="F9" s="144"/>
      <c r="G9" s="143"/>
      <c r="H9" s="143"/>
      <c r="I9" s="143"/>
      <c r="J9" s="171"/>
    </row>
    <row r="10" spans="1:10" ht="79.5" customHeight="1" thickBot="1" x14ac:dyDescent="0.4">
      <c r="A10" s="240" t="s">
        <v>64</v>
      </c>
      <c r="B10" s="45" t="s">
        <v>153</v>
      </c>
      <c r="C10" s="61" t="s">
        <v>241</v>
      </c>
      <c r="D10" s="145"/>
      <c r="E10" s="140"/>
      <c r="F10" s="141"/>
      <c r="G10" s="140"/>
      <c r="H10" s="140"/>
      <c r="I10" s="140"/>
      <c r="J10" s="169"/>
    </row>
    <row r="11" spans="1:10" ht="40.25" customHeight="1" thickBot="1" x14ac:dyDescent="0.4">
      <c r="A11" s="241"/>
      <c r="B11" s="27" t="s">
        <v>154</v>
      </c>
      <c r="C11" s="57" t="s">
        <v>115</v>
      </c>
      <c r="D11" s="146"/>
      <c r="E11" s="41"/>
      <c r="F11" s="116"/>
      <c r="G11" s="41"/>
      <c r="H11" s="41"/>
      <c r="I11" s="41"/>
      <c r="J11" s="172"/>
    </row>
    <row r="12" spans="1:10" ht="151.5" customHeight="1" thickBot="1" x14ac:dyDescent="0.4">
      <c r="A12" s="242"/>
      <c r="B12" s="27" t="s">
        <v>155</v>
      </c>
      <c r="C12" s="57" t="s">
        <v>140</v>
      </c>
      <c r="D12" s="147"/>
      <c r="E12" s="148"/>
      <c r="F12" s="149"/>
      <c r="G12" s="148"/>
      <c r="H12" s="148"/>
      <c r="I12" s="148"/>
      <c r="J12" s="191"/>
    </row>
    <row r="13" spans="1:10" ht="54.5" customHeight="1" x14ac:dyDescent="0.35">
      <c r="A13" s="237" t="s">
        <v>97</v>
      </c>
      <c r="B13" s="45" t="s">
        <v>156</v>
      </c>
      <c r="C13" s="55" t="s">
        <v>157</v>
      </c>
      <c r="D13" s="145"/>
      <c r="E13" s="140"/>
      <c r="F13" s="141"/>
      <c r="G13" s="140"/>
      <c r="H13" s="140"/>
      <c r="I13" s="140"/>
      <c r="J13" s="169"/>
    </row>
    <row r="14" spans="1:10" ht="48" customHeight="1" x14ac:dyDescent="0.35">
      <c r="A14" s="238"/>
      <c r="B14" s="48" t="s">
        <v>158</v>
      </c>
      <c r="C14" s="61" t="s">
        <v>124</v>
      </c>
      <c r="D14" s="146"/>
      <c r="E14" s="41"/>
      <c r="F14" s="116"/>
      <c r="G14" s="41"/>
      <c r="H14" s="41"/>
      <c r="I14" s="41"/>
      <c r="J14" s="170"/>
    </row>
    <row r="15" spans="1:10" ht="104" customHeight="1" x14ac:dyDescent="0.35">
      <c r="A15" s="238"/>
      <c r="B15" s="48" t="s">
        <v>159</v>
      </c>
      <c r="C15" s="62" t="s">
        <v>160</v>
      </c>
      <c r="D15" s="146"/>
      <c r="E15" s="41"/>
      <c r="F15" s="116"/>
      <c r="G15" s="41"/>
      <c r="H15" s="41"/>
      <c r="I15" s="41"/>
      <c r="J15" s="190"/>
    </row>
    <row r="16" spans="1:10" ht="107.15" customHeight="1" x14ac:dyDescent="0.35">
      <c r="A16" s="238"/>
      <c r="B16" s="48" t="s">
        <v>161</v>
      </c>
      <c r="C16" s="47" t="s">
        <v>133</v>
      </c>
      <c r="D16" s="146"/>
      <c r="E16" s="41"/>
      <c r="F16" s="116"/>
      <c r="G16" s="41"/>
      <c r="H16" s="41"/>
      <c r="I16" s="41"/>
      <c r="J16" s="170"/>
    </row>
    <row r="17" spans="1:10" ht="64.5" customHeight="1" x14ac:dyDescent="0.35">
      <c r="A17" s="238"/>
      <c r="B17" s="48" t="s">
        <v>162</v>
      </c>
      <c r="C17" s="47" t="s">
        <v>125</v>
      </c>
      <c r="D17" s="146"/>
      <c r="E17" s="41"/>
      <c r="F17" s="116"/>
      <c r="G17" s="41"/>
      <c r="H17" s="41"/>
      <c r="I17" s="41"/>
      <c r="J17" s="170"/>
    </row>
    <row r="18" spans="1:10" ht="43.5" customHeight="1" thickBot="1" x14ac:dyDescent="0.4">
      <c r="A18" s="238"/>
      <c r="B18" s="48" t="s">
        <v>163</v>
      </c>
      <c r="C18" s="57" t="s">
        <v>116</v>
      </c>
      <c r="D18" s="146"/>
      <c r="E18" s="41"/>
      <c r="F18" s="116"/>
      <c r="G18" s="41"/>
      <c r="H18" s="41"/>
      <c r="I18" s="41"/>
      <c r="J18" s="170"/>
    </row>
    <row r="19" spans="1:10" ht="30.65" customHeight="1" thickBot="1" x14ac:dyDescent="0.4">
      <c r="A19" s="238"/>
      <c r="B19" s="48" t="s">
        <v>164</v>
      </c>
      <c r="C19" s="57" t="s">
        <v>109</v>
      </c>
      <c r="D19" s="146"/>
      <c r="E19" s="41"/>
      <c r="F19" s="116"/>
      <c r="G19" s="41"/>
      <c r="H19" s="41"/>
      <c r="I19" s="41"/>
      <c r="J19" s="172"/>
    </row>
    <row r="20" spans="1:10" ht="49" customHeight="1" thickBot="1" x14ac:dyDescent="0.4">
      <c r="A20" s="238"/>
      <c r="B20" s="48" t="s">
        <v>165</v>
      </c>
      <c r="C20" s="61" t="s">
        <v>139</v>
      </c>
      <c r="D20" s="146"/>
      <c r="E20" s="41"/>
      <c r="F20" s="116"/>
      <c r="G20" s="41"/>
      <c r="H20" s="41"/>
      <c r="I20" s="41"/>
      <c r="J20" s="170"/>
    </row>
    <row r="21" spans="1:10" ht="46.5" customHeight="1" thickBot="1" x14ac:dyDescent="0.4">
      <c r="A21" s="239"/>
      <c r="B21" s="48" t="s">
        <v>166</v>
      </c>
      <c r="C21" s="65" t="s">
        <v>167</v>
      </c>
      <c r="D21" s="150"/>
      <c r="E21" s="143"/>
      <c r="F21" s="144"/>
      <c r="G21" s="143"/>
      <c r="H21" s="143"/>
      <c r="I21" s="143"/>
      <c r="J21" s="172"/>
    </row>
    <row r="22" spans="1:10" ht="24" customHeight="1" thickBot="1" x14ac:dyDescent="0.4">
      <c r="A22" s="234" t="s">
        <v>168</v>
      </c>
      <c r="B22" s="235"/>
      <c r="C22" s="235"/>
      <c r="D22" s="235"/>
      <c r="E22" s="235"/>
      <c r="F22" s="235"/>
      <c r="G22" s="235"/>
      <c r="H22" s="235"/>
      <c r="I22" s="235"/>
      <c r="J22" s="236"/>
    </row>
    <row r="23" spans="1:10" ht="74.5" customHeight="1" thickBot="1" x14ac:dyDescent="0.4">
      <c r="A23" s="125" t="s">
        <v>98</v>
      </c>
      <c r="B23" s="118" t="s">
        <v>169</v>
      </c>
      <c r="C23" s="56" t="s">
        <v>170</v>
      </c>
      <c r="D23" s="139"/>
      <c r="E23" s="141"/>
      <c r="F23" s="141"/>
      <c r="G23" s="140"/>
      <c r="H23" s="140"/>
      <c r="I23" s="140"/>
      <c r="J23" s="169"/>
    </row>
    <row r="24" spans="1:10" ht="67.5" customHeight="1" thickBot="1" x14ac:dyDescent="0.4">
      <c r="A24" s="33" t="s">
        <v>65</v>
      </c>
      <c r="B24" s="118" t="s">
        <v>171</v>
      </c>
      <c r="C24" s="63" t="s">
        <v>126</v>
      </c>
      <c r="D24" s="151"/>
      <c r="E24" s="152"/>
      <c r="F24" s="152"/>
      <c r="G24" s="153"/>
      <c r="H24" s="153"/>
      <c r="I24" s="153"/>
      <c r="J24" s="172"/>
    </row>
    <row r="25" spans="1:10" ht="33.65" customHeight="1" thickBot="1" x14ac:dyDescent="0.4">
      <c r="A25" s="33" t="s">
        <v>66</v>
      </c>
      <c r="B25" s="118" t="s">
        <v>172</v>
      </c>
      <c r="C25" s="63" t="s">
        <v>99</v>
      </c>
      <c r="D25" s="151"/>
      <c r="E25" s="152"/>
      <c r="F25" s="152"/>
      <c r="G25" s="153"/>
      <c r="H25" s="153"/>
      <c r="I25" s="153"/>
      <c r="J25" s="172"/>
    </row>
    <row r="26" spans="1:10" ht="39.5" customHeight="1" thickBot="1" x14ac:dyDescent="0.4">
      <c r="A26" s="33" t="s">
        <v>67</v>
      </c>
      <c r="B26" s="118" t="s">
        <v>173</v>
      </c>
      <c r="C26" s="105" t="s">
        <v>130</v>
      </c>
      <c r="D26" s="151"/>
      <c r="E26" s="152"/>
      <c r="F26" s="152"/>
      <c r="G26" s="153"/>
      <c r="H26" s="153"/>
      <c r="I26" s="153"/>
      <c r="J26" s="172"/>
    </row>
    <row r="27" spans="1:10" ht="109" customHeight="1" thickBot="1" x14ac:dyDescent="0.4">
      <c r="A27" s="125" t="s">
        <v>68</v>
      </c>
      <c r="B27" s="118" t="s">
        <v>174</v>
      </c>
      <c r="C27" s="60" t="s">
        <v>175</v>
      </c>
      <c r="D27" s="139"/>
      <c r="E27" s="141"/>
      <c r="F27" s="141"/>
      <c r="G27" s="140"/>
      <c r="H27" s="140"/>
      <c r="I27" s="140"/>
      <c r="J27" s="169"/>
    </row>
    <row r="28" spans="1:10" ht="66" customHeight="1" thickBot="1" x14ac:dyDescent="0.4">
      <c r="A28" s="33" t="s">
        <v>69</v>
      </c>
      <c r="B28" s="118" t="s">
        <v>176</v>
      </c>
      <c r="C28" s="64" t="s">
        <v>106</v>
      </c>
      <c r="D28" s="151"/>
      <c r="E28" s="152"/>
      <c r="F28" s="152"/>
      <c r="G28" s="153"/>
      <c r="H28" s="153"/>
      <c r="I28" s="153"/>
      <c r="J28" s="172"/>
    </row>
    <row r="29" spans="1:10" ht="73" customHeight="1" x14ac:dyDescent="0.35">
      <c r="A29" s="237" t="s">
        <v>70</v>
      </c>
      <c r="B29" s="45" t="s">
        <v>177</v>
      </c>
      <c r="C29" s="129" t="s">
        <v>256</v>
      </c>
      <c r="D29" s="139"/>
      <c r="E29" s="141"/>
      <c r="F29" s="141"/>
      <c r="G29" s="140"/>
      <c r="H29" s="140"/>
      <c r="I29" s="140"/>
      <c r="J29" s="169"/>
    </row>
    <row r="30" spans="1:10" ht="86.5" customHeight="1" thickBot="1" x14ac:dyDescent="0.4">
      <c r="A30" s="250"/>
      <c r="B30" s="54" t="s">
        <v>178</v>
      </c>
      <c r="C30" s="128" t="s">
        <v>257</v>
      </c>
      <c r="D30" s="142"/>
      <c r="E30" s="144"/>
      <c r="F30" s="144"/>
      <c r="G30" s="143"/>
      <c r="H30" s="143"/>
      <c r="I30" s="143"/>
      <c r="J30" s="171"/>
    </row>
    <row r="31" spans="1:10" ht="63" customHeight="1" thickBot="1" x14ac:dyDescent="0.4">
      <c r="A31" s="49" t="s">
        <v>71</v>
      </c>
      <c r="B31" s="54" t="s">
        <v>179</v>
      </c>
      <c r="C31" s="65" t="s">
        <v>180</v>
      </c>
      <c r="D31" s="154"/>
      <c r="E31" s="155"/>
      <c r="F31" s="155"/>
      <c r="G31" s="156"/>
      <c r="H31" s="156"/>
      <c r="I31" s="156"/>
      <c r="J31" s="173"/>
    </row>
    <row r="32" spans="1:10" ht="24" customHeight="1" thickBot="1" x14ac:dyDescent="0.4">
      <c r="A32" s="234" t="s">
        <v>181</v>
      </c>
      <c r="B32" s="235"/>
      <c r="C32" s="235"/>
      <c r="D32" s="235"/>
      <c r="E32" s="235"/>
      <c r="F32" s="235"/>
      <c r="G32" s="235"/>
      <c r="H32" s="235"/>
      <c r="I32" s="235"/>
      <c r="J32" s="236"/>
    </row>
    <row r="33" spans="1:10" ht="60.65" customHeight="1" x14ac:dyDescent="0.35">
      <c r="A33" s="237" t="s">
        <v>56</v>
      </c>
      <c r="B33" s="48" t="s">
        <v>182</v>
      </c>
      <c r="C33" s="57" t="s">
        <v>183</v>
      </c>
      <c r="D33" s="139"/>
      <c r="E33" s="141"/>
      <c r="F33" s="141"/>
      <c r="G33" s="140"/>
      <c r="H33" s="140"/>
      <c r="I33" s="140"/>
      <c r="J33" s="169"/>
    </row>
    <row r="34" spans="1:10" ht="99.5" customHeight="1" x14ac:dyDescent="0.35">
      <c r="A34" s="238"/>
      <c r="B34" s="48" t="s">
        <v>184</v>
      </c>
      <c r="C34" s="61" t="s">
        <v>185</v>
      </c>
      <c r="D34" s="115"/>
      <c r="E34" s="116"/>
      <c r="F34" s="116"/>
      <c r="G34" s="41"/>
      <c r="H34" s="41"/>
      <c r="I34" s="41"/>
      <c r="J34" s="170"/>
    </row>
    <row r="35" spans="1:10" ht="54.5" customHeight="1" x14ac:dyDescent="0.35">
      <c r="A35" s="238"/>
      <c r="B35" s="48" t="s">
        <v>186</v>
      </c>
      <c r="C35" s="66" t="s">
        <v>141</v>
      </c>
      <c r="D35" s="115"/>
      <c r="E35" s="116"/>
      <c r="F35" s="116"/>
      <c r="G35" s="41"/>
      <c r="H35" s="41"/>
      <c r="I35" s="41"/>
      <c r="J35" s="170"/>
    </row>
    <row r="36" spans="1:10" ht="50" customHeight="1" x14ac:dyDescent="0.35">
      <c r="A36" s="238"/>
      <c r="B36" s="48" t="s">
        <v>187</v>
      </c>
      <c r="C36" s="67" t="s">
        <v>142</v>
      </c>
      <c r="D36" s="115"/>
      <c r="E36" s="116"/>
      <c r="F36" s="116"/>
      <c r="G36" s="41"/>
      <c r="H36" s="41"/>
      <c r="I36" s="41"/>
      <c r="J36" s="170"/>
    </row>
    <row r="37" spans="1:10" ht="31.5" customHeight="1" x14ac:dyDescent="0.35">
      <c r="A37" s="249"/>
      <c r="B37" s="48" t="s">
        <v>188</v>
      </c>
      <c r="C37" s="67" t="s">
        <v>189</v>
      </c>
      <c r="D37" s="115"/>
      <c r="E37" s="116"/>
      <c r="F37" s="116"/>
      <c r="G37" s="41"/>
      <c r="H37" s="41"/>
      <c r="I37" s="41"/>
      <c r="J37" s="170"/>
    </row>
    <row r="38" spans="1:10" ht="59.5" customHeight="1" x14ac:dyDescent="0.35">
      <c r="A38" s="249"/>
      <c r="B38" s="48" t="s">
        <v>190</v>
      </c>
      <c r="C38" s="66" t="s">
        <v>107</v>
      </c>
      <c r="D38" s="115"/>
      <c r="E38" s="116"/>
      <c r="F38" s="116"/>
      <c r="G38" s="41"/>
      <c r="H38" s="41"/>
      <c r="I38" s="41"/>
      <c r="J38" s="170"/>
    </row>
    <row r="39" spans="1:10" ht="54.5" customHeight="1" thickBot="1" x14ac:dyDescent="0.4">
      <c r="A39" s="250"/>
      <c r="B39" s="48" t="s">
        <v>191</v>
      </c>
      <c r="C39" s="68" t="s">
        <v>117</v>
      </c>
      <c r="D39" s="142"/>
      <c r="E39" s="144"/>
      <c r="F39" s="144"/>
      <c r="G39" s="143"/>
      <c r="H39" s="143"/>
      <c r="I39" s="143"/>
      <c r="J39" s="171"/>
    </row>
    <row r="40" spans="1:10" ht="24" customHeight="1" thickBot="1" x14ac:dyDescent="0.4">
      <c r="A40" s="234" t="s">
        <v>192</v>
      </c>
      <c r="B40" s="235"/>
      <c r="C40" s="235"/>
      <c r="D40" s="235"/>
      <c r="E40" s="235"/>
      <c r="F40" s="235"/>
      <c r="G40" s="235"/>
      <c r="H40" s="235"/>
      <c r="I40" s="235"/>
      <c r="J40" s="236"/>
    </row>
    <row r="41" spans="1:10" ht="51" customHeight="1" x14ac:dyDescent="0.35">
      <c r="A41" s="237" t="s">
        <v>197</v>
      </c>
      <c r="B41" s="40" t="s">
        <v>193</v>
      </c>
      <c r="C41" s="69" t="s">
        <v>249</v>
      </c>
      <c r="D41" s="139"/>
      <c r="E41" s="140"/>
      <c r="F41" s="163"/>
      <c r="G41" s="166"/>
      <c r="H41" s="140"/>
      <c r="I41" s="140"/>
      <c r="J41" s="169"/>
    </row>
    <row r="42" spans="1:10" ht="75" customHeight="1" x14ac:dyDescent="0.35">
      <c r="A42" s="238"/>
      <c r="B42" s="48" t="s">
        <v>194</v>
      </c>
      <c r="C42" s="62" t="s">
        <v>258</v>
      </c>
      <c r="D42" s="115"/>
      <c r="E42" s="41"/>
      <c r="F42" s="157"/>
      <c r="G42" s="158"/>
      <c r="H42" s="41"/>
      <c r="I42" s="41"/>
      <c r="J42" s="170"/>
    </row>
    <row r="43" spans="1:10" ht="75" customHeight="1" x14ac:dyDescent="0.35">
      <c r="A43" s="238"/>
      <c r="B43" s="48" t="s">
        <v>195</v>
      </c>
      <c r="C43" s="61" t="s">
        <v>119</v>
      </c>
      <c r="D43" s="115"/>
      <c r="E43" s="41"/>
      <c r="F43" s="116"/>
      <c r="G43" s="41"/>
      <c r="H43" s="41"/>
      <c r="I43" s="41"/>
      <c r="J43" s="170"/>
    </row>
    <row r="44" spans="1:10" ht="69.5" customHeight="1" thickBot="1" x14ac:dyDescent="0.4">
      <c r="A44" s="238"/>
      <c r="B44" s="107" t="s">
        <v>196</v>
      </c>
      <c r="C44" s="117" t="s">
        <v>127</v>
      </c>
      <c r="D44" s="115"/>
      <c r="E44" s="41"/>
      <c r="F44" s="116"/>
      <c r="G44" s="41"/>
      <c r="H44" s="41"/>
      <c r="I44" s="41"/>
      <c r="J44" s="170"/>
    </row>
    <row r="45" spans="1:10" ht="100" customHeight="1" x14ac:dyDescent="0.35">
      <c r="A45" s="240" t="s">
        <v>72</v>
      </c>
      <c r="B45" s="45" t="s">
        <v>198</v>
      </c>
      <c r="C45" s="60" t="s">
        <v>199</v>
      </c>
      <c r="D45" s="139"/>
      <c r="E45" s="141"/>
      <c r="F45" s="141"/>
      <c r="G45" s="140"/>
      <c r="H45" s="140"/>
      <c r="I45" s="140"/>
      <c r="J45" s="169"/>
    </row>
    <row r="46" spans="1:10" ht="72.5" customHeight="1" x14ac:dyDescent="0.35">
      <c r="A46" s="241"/>
      <c r="B46" s="130" t="s">
        <v>200</v>
      </c>
      <c r="C46" s="73" t="s">
        <v>250</v>
      </c>
      <c r="D46" s="115"/>
      <c r="E46" s="116"/>
      <c r="F46" s="157"/>
      <c r="G46" s="158"/>
      <c r="H46" s="41"/>
      <c r="I46" s="41"/>
      <c r="J46" s="170"/>
    </row>
    <row r="47" spans="1:10" ht="97" customHeight="1" x14ac:dyDescent="0.35">
      <c r="A47" s="241"/>
      <c r="B47" s="48" t="s">
        <v>201</v>
      </c>
      <c r="C47" s="57" t="s">
        <v>202</v>
      </c>
      <c r="D47" s="115"/>
      <c r="E47" s="116"/>
      <c r="F47" s="157"/>
      <c r="G47" s="158"/>
      <c r="H47" s="41"/>
      <c r="I47" s="41"/>
      <c r="J47" s="170"/>
    </row>
    <row r="48" spans="1:10" ht="141.5" customHeight="1" x14ac:dyDescent="0.35">
      <c r="A48" s="241"/>
      <c r="B48" s="48" t="s">
        <v>203</v>
      </c>
      <c r="C48" s="61" t="s">
        <v>204</v>
      </c>
      <c r="D48" s="115"/>
      <c r="E48" s="116"/>
      <c r="F48" s="116"/>
      <c r="G48" s="41"/>
      <c r="H48" s="41"/>
      <c r="I48" s="41"/>
      <c r="J48" s="170"/>
    </row>
    <row r="49" spans="1:10" ht="68.5" customHeight="1" thickBot="1" x14ac:dyDescent="0.4">
      <c r="A49" s="245"/>
      <c r="B49" s="28" t="s">
        <v>205</v>
      </c>
      <c r="C49" s="56" t="s">
        <v>259</v>
      </c>
      <c r="D49" s="142"/>
      <c r="E49" s="144"/>
      <c r="F49" s="144"/>
      <c r="G49" s="143"/>
      <c r="H49" s="143"/>
      <c r="I49" s="143"/>
      <c r="J49" s="171"/>
    </row>
    <row r="50" spans="1:10" ht="50.4" customHeight="1" x14ac:dyDescent="0.35">
      <c r="A50" s="237" t="s">
        <v>102</v>
      </c>
      <c r="B50" s="39" t="s">
        <v>206</v>
      </c>
      <c r="C50" s="71" t="s">
        <v>207</v>
      </c>
      <c r="D50" s="139"/>
      <c r="E50" s="141"/>
      <c r="F50" s="141"/>
      <c r="G50" s="140"/>
      <c r="H50" s="140"/>
      <c r="I50" s="140"/>
      <c r="J50" s="169"/>
    </row>
    <row r="51" spans="1:10" ht="28.5" customHeight="1" x14ac:dyDescent="0.35">
      <c r="A51" s="238"/>
      <c r="B51" s="36" t="s">
        <v>208</v>
      </c>
      <c r="C51" s="131" t="s">
        <v>209</v>
      </c>
      <c r="D51" s="115"/>
      <c r="E51" s="116"/>
      <c r="F51" s="116"/>
      <c r="G51" s="41"/>
      <c r="H51" s="41"/>
      <c r="I51" s="41"/>
      <c r="J51" s="170"/>
    </row>
    <row r="52" spans="1:10" ht="68.5" customHeight="1" thickBot="1" x14ac:dyDescent="0.4">
      <c r="A52" s="238"/>
      <c r="B52" s="36" t="s">
        <v>210</v>
      </c>
      <c r="C52" s="62" t="s">
        <v>242</v>
      </c>
      <c r="D52" s="159"/>
      <c r="E52" s="149"/>
      <c r="F52" s="149"/>
      <c r="G52" s="148"/>
      <c r="H52" s="148"/>
      <c r="I52" s="148"/>
      <c r="J52" s="189"/>
    </row>
    <row r="53" spans="1:10" ht="26.25" customHeight="1" thickBot="1" x14ac:dyDescent="0.4">
      <c r="A53" s="246" t="s">
        <v>211</v>
      </c>
      <c r="B53" s="247"/>
      <c r="C53" s="247"/>
      <c r="D53" s="247"/>
      <c r="E53" s="247"/>
      <c r="F53" s="247"/>
      <c r="G53" s="247"/>
      <c r="H53" s="247"/>
      <c r="I53" s="247"/>
      <c r="J53" s="248"/>
    </row>
    <row r="54" spans="1:10" s="112" customFormat="1" ht="63.65" customHeight="1" x14ac:dyDescent="0.35">
      <c r="A54" s="240" t="s">
        <v>103</v>
      </c>
      <c r="B54" s="26" t="s">
        <v>21</v>
      </c>
      <c r="C54" s="60" t="s">
        <v>134</v>
      </c>
      <c r="D54" s="139"/>
      <c r="E54" s="141"/>
      <c r="F54" s="141"/>
      <c r="G54" s="140"/>
      <c r="H54" s="140"/>
      <c r="I54" s="140"/>
      <c r="J54" s="169"/>
    </row>
    <row r="55" spans="1:10" s="113" customFormat="1" ht="38" customHeight="1" x14ac:dyDescent="0.35">
      <c r="A55" s="241"/>
      <c r="B55" s="30" t="s">
        <v>22</v>
      </c>
      <c r="C55" s="57" t="s">
        <v>104</v>
      </c>
      <c r="D55" s="115"/>
      <c r="E55" s="116"/>
      <c r="F55" s="116"/>
      <c r="G55" s="41"/>
      <c r="H55" s="41"/>
      <c r="I55" s="41"/>
      <c r="J55" s="170"/>
    </row>
    <row r="56" spans="1:10" s="113" customFormat="1" ht="40.25" customHeight="1" x14ac:dyDescent="0.35">
      <c r="A56" s="241"/>
      <c r="B56" s="29" t="s">
        <v>118</v>
      </c>
      <c r="C56" s="57" t="s">
        <v>212</v>
      </c>
      <c r="D56" s="115"/>
      <c r="E56" s="116"/>
      <c r="F56" s="116"/>
      <c r="G56" s="41"/>
      <c r="H56" s="41"/>
      <c r="I56" s="41"/>
      <c r="J56" s="170"/>
    </row>
    <row r="57" spans="1:10" s="113" customFormat="1" ht="77" customHeight="1" x14ac:dyDescent="0.35">
      <c r="A57" s="241"/>
      <c r="B57" s="38" t="s">
        <v>57</v>
      </c>
      <c r="C57" s="58" t="s">
        <v>100</v>
      </c>
      <c r="D57" s="115"/>
      <c r="E57" s="116"/>
      <c r="F57" s="157"/>
      <c r="G57" s="158"/>
      <c r="H57" s="41"/>
      <c r="I57" s="41"/>
      <c r="J57" s="170"/>
    </row>
    <row r="58" spans="1:10" s="113" customFormat="1" ht="66" customHeight="1" x14ac:dyDescent="0.35">
      <c r="A58" s="241"/>
      <c r="B58" s="29" t="s">
        <v>58</v>
      </c>
      <c r="C58" s="57" t="s">
        <v>143</v>
      </c>
      <c r="D58" s="115"/>
      <c r="E58" s="116"/>
      <c r="F58" s="116"/>
      <c r="G58" s="41"/>
      <c r="H58" s="41"/>
      <c r="I58" s="41"/>
      <c r="J58" s="170"/>
    </row>
    <row r="59" spans="1:10" s="114" customFormat="1" ht="48.9" customHeight="1" thickBot="1" x14ac:dyDescent="0.4">
      <c r="A59" s="245"/>
      <c r="B59" s="31" t="s">
        <v>213</v>
      </c>
      <c r="C59" s="56" t="s">
        <v>214</v>
      </c>
      <c r="D59" s="142"/>
      <c r="E59" s="144"/>
      <c r="F59" s="144"/>
      <c r="G59" s="143"/>
      <c r="H59" s="143"/>
      <c r="I59" s="143"/>
      <c r="J59" s="171"/>
    </row>
    <row r="60" spans="1:10" ht="49.5" customHeight="1" x14ac:dyDescent="0.35">
      <c r="A60" s="237" t="s">
        <v>215</v>
      </c>
      <c r="B60" s="34" t="s">
        <v>120</v>
      </c>
      <c r="C60" s="47" t="s">
        <v>216</v>
      </c>
      <c r="D60" s="160"/>
      <c r="E60" s="161"/>
      <c r="F60" s="161"/>
      <c r="G60" s="162"/>
      <c r="H60" s="162"/>
      <c r="I60" s="162"/>
      <c r="J60" s="174"/>
    </row>
    <row r="61" spans="1:10" ht="70" customHeight="1" thickBot="1" x14ac:dyDescent="0.4">
      <c r="A61" s="239"/>
      <c r="B61" s="35" t="s">
        <v>121</v>
      </c>
      <c r="C61" s="70" t="s">
        <v>135</v>
      </c>
      <c r="D61" s="142"/>
      <c r="E61" s="144"/>
      <c r="F61" s="144"/>
      <c r="G61" s="143"/>
      <c r="H61" s="143"/>
      <c r="I61" s="143"/>
      <c r="J61" s="171"/>
    </row>
    <row r="62" spans="1:10" ht="27.75" customHeight="1" thickBot="1" x14ac:dyDescent="0.4">
      <c r="A62" s="234" t="s">
        <v>217</v>
      </c>
      <c r="B62" s="235"/>
      <c r="C62" s="235"/>
      <c r="D62" s="235"/>
      <c r="E62" s="235"/>
      <c r="F62" s="235"/>
      <c r="G62" s="235"/>
      <c r="H62" s="235"/>
      <c r="I62" s="235"/>
      <c r="J62" s="236"/>
    </row>
    <row r="63" spans="1:10" ht="51.5" customHeight="1" x14ac:dyDescent="0.35">
      <c r="A63" s="237" t="s">
        <v>218</v>
      </c>
      <c r="B63" s="39" t="s">
        <v>43</v>
      </c>
      <c r="C63" s="132" t="s">
        <v>132</v>
      </c>
      <c r="D63" s="139"/>
      <c r="E63" s="141"/>
      <c r="F63" s="141"/>
      <c r="G63" s="141"/>
      <c r="H63" s="141"/>
      <c r="I63" s="141"/>
      <c r="J63" s="169"/>
    </row>
    <row r="64" spans="1:10" ht="77.5" customHeight="1" x14ac:dyDescent="0.35">
      <c r="A64" s="238"/>
      <c r="B64" s="48" t="s">
        <v>44</v>
      </c>
      <c r="C64" s="135" t="s">
        <v>219</v>
      </c>
      <c r="D64" s="160"/>
      <c r="E64" s="161"/>
      <c r="F64" s="161"/>
      <c r="G64" s="161"/>
      <c r="H64" s="161"/>
      <c r="I64" s="161"/>
      <c r="J64" s="174"/>
    </row>
    <row r="65" spans="1:10" ht="60" customHeight="1" x14ac:dyDescent="0.35">
      <c r="A65" s="238"/>
      <c r="B65" s="36" t="s">
        <v>55</v>
      </c>
      <c r="C65" s="133" t="s">
        <v>220</v>
      </c>
      <c r="D65" s="115"/>
      <c r="E65" s="116"/>
      <c r="F65" s="116"/>
      <c r="G65" s="116"/>
      <c r="H65" s="116"/>
      <c r="I65" s="116"/>
      <c r="J65" s="170"/>
    </row>
    <row r="66" spans="1:10" ht="130.5" customHeight="1" thickBot="1" x14ac:dyDescent="0.4">
      <c r="A66" s="238"/>
      <c r="B66" s="34" t="s">
        <v>45</v>
      </c>
      <c r="C66" s="134" t="s">
        <v>221</v>
      </c>
      <c r="D66" s="115"/>
      <c r="E66" s="116"/>
      <c r="F66" s="116"/>
      <c r="G66" s="116"/>
      <c r="H66" s="116"/>
      <c r="I66" s="116"/>
      <c r="J66" s="170"/>
    </row>
    <row r="67" spans="1:10" ht="74.5" customHeight="1" x14ac:dyDescent="0.35">
      <c r="A67" s="240" t="s">
        <v>73</v>
      </c>
      <c r="B67" s="32" t="s">
        <v>59</v>
      </c>
      <c r="C67" s="71" t="s">
        <v>136</v>
      </c>
      <c r="D67" s="139"/>
      <c r="E67" s="141"/>
      <c r="F67" s="141"/>
      <c r="G67" s="141"/>
      <c r="H67" s="141"/>
      <c r="I67" s="141"/>
      <c r="J67" s="169"/>
    </row>
    <row r="68" spans="1:10" ht="41.25" customHeight="1" x14ac:dyDescent="0.35">
      <c r="A68" s="241"/>
      <c r="B68" s="29" t="s">
        <v>60</v>
      </c>
      <c r="C68" s="61" t="s">
        <v>123</v>
      </c>
      <c r="D68" s="115"/>
      <c r="E68" s="116"/>
      <c r="F68" s="116"/>
      <c r="G68" s="116"/>
      <c r="H68" s="116"/>
      <c r="I68" s="116"/>
      <c r="J68" s="170"/>
    </row>
    <row r="69" spans="1:10" ht="132.5" customHeight="1" thickBot="1" x14ac:dyDescent="0.4">
      <c r="A69" s="251"/>
      <c r="B69" s="31" t="s">
        <v>222</v>
      </c>
      <c r="C69" s="70" t="s">
        <v>251</v>
      </c>
      <c r="D69" s="142"/>
      <c r="E69" s="144"/>
      <c r="F69" s="144"/>
      <c r="G69" s="144"/>
      <c r="H69" s="144"/>
      <c r="I69" s="144"/>
      <c r="J69" s="171"/>
    </row>
    <row r="70" spans="1:10" ht="69" customHeight="1" x14ac:dyDescent="0.35">
      <c r="A70" s="237" t="s">
        <v>223</v>
      </c>
      <c r="B70" s="48" t="s">
        <v>224</v>
      </c>
      <c r="C70" s="61" t="s">
        <v>231</v>
      </c>
      <c r="D70" s="139"/>
      <c r="E70" s="141"/>
      <c r="F70" s="141"/>
      <c r="G70" s="141"/>
      <c r="H70" s="141"/>
      <c r="I70" s="141"/>
      <c r="J70" s="169"/>
    </row>
    <row r="71" spans="1:10" ht="46.5" customHeight="1" x14ac:dyDescent="0.35">
      <c r="A71" s="238"/>
      <c r="B71" s="36" t="s">
        <v>225</v>
      </c>
      <c r="C71" s="66" t="s">
        <v>252</v>
      </c>
      <c r="D71" s="115"/>
      <c r="E71" s="116"/>
      <c r="F71" s="116"/>
      <c r="G71" s="116"/>
      <c r="H71" s="116"/>
      <c r="I71" s="116"/>
      <c r="J71" s="170"/>
    </row>
    <row r="72" spans="1:10" ht="53" customHeight="1" x14ac:dyDescent="0.35">
      <c r="A72" s="238"/>
      <c r="B72" s="36" t="s">
        <v>226</v>
      </c>
      <c r="C72" s="131" t="s">
        <v>253</v>
      </c>
      <c r="D72" s="115"/>
      <c r="E72" s="116"/>
      <c r="F72" s="157"/>
      <c r="G72" s="157"/>
      <c r="H72" s="116"/>
      <c r="I72" s="116"/>
      <c r="J72" s="170"/>
    </row>
    <row r="73" spans="1:10" ht="36" customHeight="1" x14ac:dyDescent="0.35">
      <c r="A73" s="238"/>
      <c r="B73" s="36" t="s">
        <v>227</v>
      </c>
      <c r="C73" s="72" t="s">
        <v>239</v>
      </c>
      <c r="D73" s="115"/>
      <c r="E73" s="116"/>
      <c r="F73" s="157"/>
      <c r="G73" s="157"/>
      <c r="H73" s="116"/>
      <c r="I73" s="116"/>
      <c r="J73" s="188"/>
    </row>
    <row r="74" spans="1:10" ht="76" customHeight="1" x14ac:dyDescent="0.35">
      <c r="A74" s="238"/>
      <c r="B74" s="40" t="s">
        <v>228</v>
      </c>
      <c r="C74" s="73" t="s">
        <v>240</v>
      </c>
      <c r="D74" s="115"/>
      <c r="E74" s="116"/>
      <c r="F74" s="157"/>
      <c r="G74" s="157"/>
      <c r="H74" s="116"/>
      <c r="I74" s="116"/>
      <c r="J74" s="170"/>
    </row>
    <row r="75" spans="1:10" ht="84.5" customHeight="1" x14ac:dyDescent="0.35">
      <c r="A75" s="238"/>
      <c r="B75" s="36" t="s">
        <v>229</v>
      </c>
      <c r="C75" s="74" t="s">
        <v>105</v>
      </c>
      <c r="D75" s="115"/>
      <c r="E75" s="116"/>
      <c r="F75" s="116"/>
      <c r="G75" s="116"/>
      <c r="H75" s="116"/>
      <c r="I75" s="116"/>
      <c r="J75" s="170"/>
    </row>
    <row r="76" spans="1:10" ht="45.5" customHeight="1" thickBot="1" x14ac:dyDescent="0.4">
      <c r="A76" s="239"/>
      <c r="B76" s="37" t="s">
        <v>230</v>
      </c>
      <c r="C76" s="119" t="s">
        <v>243</v>
      </c>
      <c r="D76" s="142"/>
      <c r="E76" s="144"/>
      <c r="F76" s="144"/>
      <c r="G76" s="144"/>
      <c r="H76" s="144"/>
      <c r="I76" s="144"/>
      <c r="J76" s="171"/>
    </row>
    <row r="77" spans="1:10" ht="48" customHeight="1" x14ac:dyDescent="0.35">
      <c r="A77" s="237" t="s">
        <v>74</v>
      </c>
      <c r="B77" s="39" t="s">
        <v>232</v>
      </c>
      <c r="C77" s="46" t="s">
        <v>244</v>
      </c>
      <c r="D77" s="139"/>
      <c r="E77" s="141"/>
      <c r="F77" s="141"/>
      <c r="G77" s="141"/>
      <c r="H77" s="141"/>
      <c r="I77" s="141"/>
      <c r="J77" s="169"/>
    </row>
    <row r="78" spans="1:10" ht="26.15" customHeight="1" x14ac:dyDescent="0.35">
      <c r="A78" s="252"/>
      <c r="B78" s="36" t="s">
        <v>233</v>
      </c>
      <c r="C78" s="127" t="s">
        <v>148</v>
      </c>
      <c r="D78" s="115"/>
      <c r="E78" s="116"/>
      <c r="F78" s="116"/>
      <c r="G78" s="116"/>
      <c r="H78" s="116"/>
      <c r="I78" s="116"/>
      <c r="J78" s="170"/>
    </row>
    <row r="79" spans="1:10" ht="64.5" customHeight="1" thickBot="1" x14ac:dyDescent="0.4">
      <c r="A79" s="253"/>
      <c r="B79" s="35" t="s">
        <v>234</v>
      </c>
      <c r="C79" s="56" t="s">
        <v>110</v>
      </c>
      <c r="D79" s="142"/>
      <c r="E79" s="144"/>
      <c r="F79" s="144"/>
      <c r="G79" s="144"/>
      <c r="H79" s="144"/>
      <c r="I79" s="144"/>
      <c r="J79" s="171"/>
    </row>
    <row r="80" spans="1:10" ht="77" customHeight="1" x14ac:dyDescent="0.35">
      <c r="A80" s="126" t="s">
        <v>235</v>
      </c>
      <c r="B80" s="136" t="s">
        <v>236</v>
      </c>
      <c r="C80" s="137" t="s">
        <v>254</v>
      </c>
      <c r="D80" s="115"/>
      <c r="E80" s="41"/>
      <c r="F80" s="157"/>
      <c r="G80" s="158"/>
      <c r="H80" s="41"/>
      <c r="I80" s="41"/>
      <c r="J80" s="169"/>
    </row>
    <row r="81" spans="1:10" ht="21" customHeight="1" thickBot="1" x14ac:dyDescent="0.4">
      <c r="A81" s="254" t="s">
        <v>237</v>
      </c>
      <c r="B81" s="255"/>
      <c r="C81" s="255"/>
      <c r="D81" s="255"/>
      <c r="E81" s="255"/>
      <c r="F81" s="255"/>
      <c r="G81" s="255"/>
      <c r="H81" s="255"/>
      <c r="I81" s="255"/>
      <c r="J81" s="255"/>
    </row>
    <row r="82" spans="1:10" ht="142.5" customHeight="1" x14ac:dyDescent="0.35">
      <c r="A82" s="240" t="s">
        <v>75</v>
      </c>
      <c r="B82" s="138" t="s">
        <v>144</v>
      </c>
      <c r="C82" s="55" t="s">
        <v>255</v>
      </c>
      <c r="D82" s="145"/>
      <c r="E82" s="141"/>
      <c r="F82" s="163"/>
      <c r="G82" s="163"/>
      <c r="H82" s="141"/>
      <c r="I82" s="141"/>
      <c r="J82" s="169"/>
    </row>
    <row r="83" spans="1:10" ht="47.15" customHeight="1" x14ac:dyDescent="0.35">
      <c r="A83" s="241"/>
      <c r="B83" s="42" t="s">
        <v>145</v>
      </c>
      <c r="C83" s="62" t="s">
        <v>238</v>
      </c>
      <c r="D83" s="146"/>
      <c r="E83" s="116"/>
      <c r="F83" s="116"/>
      <c r="G83" s="116"/>
      <c r="H83" s="116"/>
      <c r="I83" s="116"/>
      <c r="J83" s="170"/>
    </row>
    <row r="84" spans="1:10" ht="69" customHeight="1" x14ac:dyDescent="0.35">
      <c r="A84" s="241"/>
      <c r="B84" s="42" t="s">
        <v>146</v>
      </c>
      <c r="C84" s="62" t="s">
        <v>129</v>
      </c>
      <c r="D84" s="146"/>
      <c r="E84" s="41"/>
      <c r="F84" s="116"/>
      <c r="G84" s="116"/>
      <c r="H84" s="116"/>
      <c r="I84" s="116"/>
      <c r="J84" s="170"/>
    </row>
    <row r="85" spans="1:10" ht="58.5" customHeight="1" thickBot="1" x14ac:dyDescent="0.4">
      <c r="A85" s="245"/>
      <c r="B85" s="43" t="s">
        <v>147</v>
      </c>
      <c r="C85" s="75" t="s">
        <v>128</v>
      </c>
      <c r="D85" s="150"/>
      <c r="E85" s="144"/>
      <c r="F85" s="144"/>
      <c r="G85" s="144"/>
      <c r="H85" s="144"/>
      <c r="I85" s="144"/>
      <c r="J85" s="171"/>
    </row>
    <row r="86" spans="1:10" x14ac:dyDescent="0.35"/>
    <row r="87" spans="1:10" x14ac:dyDescent="0.35"/>
    <row r="88" spans="1:10" x14ac:dyDescent="0.35"/>
    <row r="89" spans="1:10" x14ac:dyDescent="0.35"/>
    <row r="90" spans="1:10" x14ac:dyDescent="0.35"/>
    <row r="91" spans="1:10" x14ac:dyDescent="0.35"/>
    <row r="92" spans="1:10" x14ac:dyDescent="0.35"/>
    <row r="93" spans="1:10" x14ac:dyDescent="0.35"/>
    <row r="94" spans="1:10" x14ac:dyDescent="0.35"/>
    <row r="95" spans="1:10" x14ac:dyDescent="0.35"/>
    <row r="96" spans="1:10"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sheetData>
  <sheetProtection formatCells="0" formatColumns="0" formatRows="0" insertHyperlinks="0"/>
  <autoFilter ref="D5:I85" xr:uid="{00000000-0001-0000-0100-000000000000}"/>
  <mergeCells count="30">
    <mergeCell ref="A54:A59"/>
    <mergeCell ref="A60:A61"/>
    <mergeCell ref="A62:J62"/>
    <mergeCell ref="A63:A66"/>
    <mergeCell ref="A82:A85"/>
    <mergeCell ref="A67:A69"/>
    <mergeCell ref="A77:A79"/>
    <mergeCell ref="A81:J81"/>
    <mergeCell ref="A70:A76"/>
    <mergeCell ref="A22:J22"/>
    <mergeCell ref="A41:A44"/>
    <mergeCell ref="A45:A49"/>
    <mergeCell ref="A50:A52"/>
    <mergeCell ref="A53:J53"/>
    <mergeCell ref="A33:A39"/>
    <mergeCell ref="A40:J40"/>
    <mergeCell ref="A29:A30"/>
    <mergeCell ref="A32:J32"/>
    <mergeCell ref="A6:J6"/>
    <mergeCell ref="A7:A9"/>
    <mergeCell ref="A10:A12"/>
    <mergeCell ref="A13:A21"/>
    <mergeCell ref="C1:J1"/>
    <mergeCell ref="D2:I2"/>
    <mergeCell ref="D3:I3"/>
    <mergeCell ref="J4:J5"/>
    <mergeCell ref="A4:A5"/>
    <mergeCell ref="C4:C5"/>
    <mergeCell ref="D4:I4"/>
    <mergeCell ref="B4:B5"/>
  </mergeCells>
  <pageMargins left="0.19685039370078741" right="0.19685039370078741" top="0.19685039370078741" bottom="0.19685039370078741"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T24"/>
  <sheetViews>
    <sheetView showGridLines="0" zoomScale="75" zoomScaleNormal="75" workbookViewId="0">
      <selection activeCell="R37" sqref="R37"/>
    </sheetView>
  </sheetViews>
  <sheetFormatPr defaultRowHeight="14.5" x14ac:dyDescent="0.35"/>
  <cols>
    <col min="1" max="1" width="5" customWidth="1"/>
    <col min="2" max="2" width="50.90625" customWidth="1"/>
    <col min="3" max="3" width="10.08984375" style="2" customWidth="1"/>
    <col min="4" max="7" width="3.36328125" customWidth="1"/>
    <col min="8" max="8" width="4" customWidth="1"/>
    <col min="9" max="9" width="14.36328125" customWidth="1"/>
    <col min="10" max="10" width="10" customWidth="1"/>
    <col min="11" max="11" width="9.36328125" customWidth="1"/>
    <col min="12" max="17" width="0" hidden="1" customWidth="1"/>
    <col min="18" max="18" width="16.6328125" customWidth="1"/>
    <col min="19" max="19" width="15.90625" customWidth="1"/>
    <col min="20" max="20" width="12.36328125" customWidth="1"/>
  </cols>
  <sheetData>
    <row r="1" spans="1:20" x14ac:dyDescent="0.35">
      <c r="A1" s="78"/>
      <c r="B1" s="277"/>
      <c r="C1" s="78"/>
      <c r="D1" s="78"/>
      <c r="E1" s="78"/>
      <c r="F1" s="78"/>
      <c r="G1" s="78"/>
      <c r="H1" s="78"/>
      <c r="I1" s="78"/>
      <c r="J1" s="78"/>
      <c r="K1" s="78"/>
      <c r="L1" s="78"/>
      <c r="M1" s="78"/>
      <c r="N1" s="78"/>
      <c r="O1" s="78"/>
      <c r="P1" s="78"/>
      <c r="Q1" s="78"/>
      <c r="R1" s="78"/>
      <c r="S1" s="78"/>
      <c r="T1" s="78"/>
    </row>
    <row r="2" spans="1:20" x14ac:dyDescent="0.35">
      <c r="A2" s="78"/>
      <c r="B2" s="278"/>
      <c r="C2" s="269"/>
      <c r="D2" s="270"/>
      <c r="E2" s="270"/>
      <c r="F2" s="270"/>
      <c r="G2" s="270"/>
      <c r="H2" s="270"/>
      <c r="I2" s="271"/>
      <c r="J2" s="271"/>
      <c r="K2" s="271"/>
      <c r="L2" s="78"/>
      <c r="M2" s="78"/>
      <c r="N2" s="78"/>
      <c r="O2" s="78"/>
      <c r="P2" s="78"/>
      <c r="Q2" s="78"/>
      <c r="R2" s="78"/>
      <c r="S2" s="78"/>
      <c r="T2" s="78"/>
    </row>
    <row r="3" spans="1:20" ht="19.5" customHeight="1" thickBot="1" x14ac:dyDescent="0.4">
      <c r="A3" s="78"/>
      <c r="B3" s="279"/>
      <c r="C3" s="269"/>
      <c r="D3" s="270"/>
      <c r="E3" s="270"/>
      <c r="F3" s="270"/>
      <c r="G3" s="270"/>
      <c r="H3" s="270"/>
      <c r="I3" s="270"/>
      <c r="J3" s="270"/>
      <c r="K3" s="124"/>
      <c r="L3" s="78"/>
      <c r="M3" s="78"/>
      <c r="N3" s="78"/>
      <c r="O3" s="78"/>
      <c r="P3" s="78"/>
      <c r="Q3" s="78"/>
      <c r="R3" s="78"/>
      <c r="S3" s="78"/>
      <c r="T3" s="78"/>
    </row>
    <row r="4" spans="1:20" ht="26.25" customHeight="1" thickBot="1" x14ac:dyDescent="0.4">
      <c r="A4" s="337" t="s">
        <v>33</v>
      </c>
      <c r="B4" s="338"/>
      <c r="C4" s="338"/>
      <c r="D4" s="339"/>
      <c r="E4" s="78"/>
      <c r="F4" s="78"/>
      <c r="G4" s="78"/>
      <c r="H4" s="78"/>
      <c r="I4" s="78"/>
      <c r="J4" s="78"/>
      <c r="K4" s="78"/>
      <c r="L4" s="78"/>
      <c r="M4" s="78"/>
      <c r="N4" s="78"/>
      <c r="O4" s="78"/>
      <c r="P4" s="78"/>
      <c r="Q4" s="78"/>
      <c r="R4" s="78"/>
      <c r="S4" s="78"/>
      <c r="T4" s="78"/>
    </row>
    <row r="5" spans="1:20" ht="18" customHeight="1" x14ac:dyDescent="0.35">
      <c r="A5" s="256" t="s">
        <v>24</v>
      </c>
      <c r="B5" s="256" t="s">
        <v>34</v>
      </c>
      <c r="C5" s="256" t="s">
        <v>41</v>
      </c>
      <c r="D5" s="176" t="s">
        <v>7</v>
      </c>
      <c r="E5" s="79" t="s">
        <v>8</v>
      </c>
      <c r="F5" s="79" t="s">
        <v>9</v>
      </c>
      <c r="G5" s="79" t="s">
        <v>10</v>
      </c>
      <c r="H5" s="79" t="s">
        <v>11</v>
      </c>
      <c r="I5" s="79" t="s">
        <v>12</v>
      </c>
      <c r="J5" s="263" t="s">
        <v>108</v>
      </c>
      <c r="K5" s="263" t="s">
        <v>40</v>
      </c>
      <c r="L5" s="79"/>
      <c r="M5" s="79"/>
      <c r="N5" s="79"/>
      <c r="O5" s="79"/>
      <c r="P5" s="79"/>
      <c r="Q5" s="179"/>
      <c r="R5" s="263" t="s">
        <v>42</v>
      </c>
      <c r="S5" s="266" t="s">
        <v>47</v>
      </c>
      <c r="T5" s="263" t="s">
        <v>87</v>
      </c>
    </row>
    <row r="6" spans="1:20" ht="18" customHeight="1" x14ac:dyDescent="0.35">
      <c r="A6" s="257"/>
      <c r="B6" s="257"/>
      <c r="C6" s="257"/>
      <c r="D6" s="79">
        <v>25</v>
      </c>
      <c r="E6" s="79">
        <v>15</v>
      </c>
      <c r="F6" s="79">
        <v>5</v>
      </c>
      <c r="G6" s="79">
        <v>0</v>
      </c>
      <c r="H6" s="79">
        <v>-30</v>
      </c>
      <c r="I6" s="79"/>
      <c r="J6" s="257"/>
      <c r="K6" s="256"/>
      <c r="L6" s="177"/>
      <c r="M6" s="177"/>
      <c r="N6" s="177"/>
      <c r="O6" s="177"/>
      <c r="P6" s="177"/>
      <c r="Q6" s="179"/>
      <c r="R6" s="257"/>
      <c r="S6" s="267"/>
      <c r="T6" s="257"/>
    </row>
    <row r="7" spans="1:20" x14ac:dyDescent="0.35">
      <c r="A7" s="84">
        <v>1</v>
      </c>
      <c r="B7" s="80" t="s">
        <v>76</v>
      </c>
      <c r="C7" s="81">
        <v>15</v>
      </c>
      <c r="D7" s="23">
        <f>COUNTA(Требования!D7:D21)</f>
        <v>0</v>
      </c>
      <c r="E7" s="23">
        <f>COUNTA(Требования!E7:E21)</f>
        <v>0</v>
      </c>
      <c r="F7" s="13">
        <f>COUNTA(Требования!F7:F21)</f>
        <v>0</v>
      </c>
      <c r="G7" s="13">
        <f>COUNTA(Требования!G7:G21)</f>
        <v>0</v>
      </c>
      <c r="H7" s="13">
        <f>COUNTA(Требования!H7:H21)</f>
        <v>0</v>
      </c>
      <c r="I7" s="13">
        <f>COUNTA(Требования!I7:I21)</f>
        <v>0</v>
      </c>
      <c r="J7" s="82">
        <f t="shared" ref="J7:J13" si="0">SUM(D7:I7)</f>
        <v>0</v>
      </c>
      <c r="K7" s="23">
        <f t="shared" ref="K7:K13" si="1">D7*D$6+E7*E$6+F7*F$6+G7*G$6+H7*H$6</f>
        <v>0</v>
      </c>
      <c r="L7" s="180"/>
      <c r="M7" s="180"/>
      <c r="N7" s="180"/>
      <c r="O7" s="180"/>
      <c r="P7" s="181"/>
      <c r="Q7" s="181"/>
      <c r="R7" s="85">
        <f>800/32*C7-25*I7</f>
        <v>375</v>
      </c>
      <c r="S7" s="182">
        <f t="shared" ref="S7:S13" si="2">K7/R7</f>
        <v>0</v>
      </c>
      <c r="T7" s="83">
        <v>0.14000000000000001</v>
      </c>
    </row>
    <row r="8" spans="1:20" x14ac:dyDescent="0.35">
      <c r="A8" s="85">
        <v>2</v>
      </c>
      <c r="B8" s="87" t="s">
        <v>138</v>
      </c>
      <c r="C8" s="81">
        <v>9</v>
      </c>
      <c r="D8" s="23">
        <f>COUNTA(Требования!D23:D31)</f>
        <v>0</v>
      </c>
      <c r="E8" s="23">
        <f>COUNTA(Требования!E23:E31)</f>
        <v>0</v>
      </c>
      <c r="F8" s="13">
        <f>COUNTA(Требования!F23:F31)</f>
        <v>0</v>
      </c>
      <c r="G8" s="13">
        <f>COUNTA(Требования!G23:G31)</f>
        <v>0</v>
      </c>
      <c r="H8" s="13">
        <f>COUNTA(Требования!H23:H31)</f>
        <v>0</v>
      </c>
      <c r="I8" s="13">
        <f>COUNTA(Требования!I23:I31)</f>
        <v>0</v>
      </c>
      <c r="J8" s="82">
        <f t="shared" si="0"/>
        <v>0</v>
      </c>
      <c r="K8" s="23">
        <f t="shared" si="1"/>
        <v>0</v>
      </c>
      <c r="L8" s="180"/>
      <c r="M8" s="180"/>
      <c r="N8" s="180"/>
      <c r="O8" s="180"/>
      <c r="P8" s="181"/>
      <c r="Q8" s="181"/>
      <c r="R8" s="85">
        <f>350/14*C8-25*I8</f>
        <v>225</v>
      </c>
      <c r="S8" s="182">
        <f t="shared" si="2"/>
        <v>0</v>
      </c>
      <c r="T8" s="88">
        <v>0.14000000000000001</v>
      </c>
    </row>
    <row r="9" spans="1:20" x14ac:dyDescent="0.35">
      <c r="A9" s="85">
        <v>3</v>
      </c>
      <c r="B9" s="87" t="s">
        <v>56</v>
      </c>
      <c r="C9" s="81">
        <v>7</v>
      </c>
      <c r="D9" s="23">
        <f>COUNTA(Требования!D33:D39)</f>
        <v>0</v>
      </c>
      <c r="E9" s="23">
        <f>COUNTA(Требования!E33:E39)</f>
        <v>0</v>
      </c>
      <c r="F9" s="13">
        <f>COUNTA(Требования!F33:F39)</f>
        <v>0</v>
      </c>
      <c r="G9" s="13">
        <f>COUNTA(Требования!G33:G39)</f>
        <v>0</v>
      </c>
      <c r="H9" s="13">
        <f>COUNTA(Требования!H33:H39)</f>
        <v>0</v>
      </c>
      <c r="I9" s="13">
        <f>COUNTA(Требования!I33:I39)</f>
        <v>0</v>
      </c>
      <c r="J9" s="82">
        <f t="shared" si="0"/>
        <v>0</v>
      </c>
      <c r="K9" s="23">
        <f t="shared" si="1"/>
        <v>0</v>
      </c>
      <c r="L9" s="180"/>
      <c r="M9" s="180"/>
      <c r="N9" s="180"/>
      <c r="O9" s="180"/>
      <c r="P9" s="181"/>
      <c r="Q9" s="181"/>
      <c r="R9" s="85">
        <f>700/28*C9-25*I9</f>
        <v>175</v>
      </c>
      <c r="S9" s="182">
        <f t="shared" si="2"/>
        <v>0</v>
      </c>
      <c r="T9" s="83">
        <v>0.14000000000000001</v>
      </c>
    </row>
    <row r="10" spans="1:20" ht="14.5" customHeight="1" x14ac:dyDescent="0.35">
      <c r="A10" s="85">
        <v>4</v>
      </c>
      <c r="B10" s="87" t="s">
        <v>46</v>
      </c>
      <c r="C10" s="81">
        <v>12</v>
      </c>
      <c r="D10" s="23">
        <f>COUNTA(Требования!D41:D52)</f>
        <v>0</v>
      </c>
      <c r="E10" s="23">
        <f>COUNTA(Требования!E41:E52)</f>
        <v>0</v>
      </c>
      <c r="F10" s="13">
        <f>COUNTA(Требования!F41:F52)</f>
        <v>0</v>
      </c>
      <c r="G10" s="13">
        <f>COUNTA(Требования!G41:G52)</f>
        <v>0</v>
      </c>
      <c r="H10" s="13">
        <f>COUNTA(Требования!H41:H52)</f>
        <v>0</v>
      </c>
      <c r="I10" s="13">
        <f>COUNTA(Требования!I41:I52)</f>
        <v>0</v>
      </c>
      <c r="J10" s="82">
        <f t="shared" si="0"/>
        <v>0</v>
      </c>
      <c r="K10" s="23">
        <f t="shared" si="1"/>
        <v>0</v>
      </c>
      <c r="L10" s="180"/>
      <c r="M10" s="180"/>
      <c r="N10" s="180"/>
      <c r="O10" s="180"/>
      <c r="P10" s="181"/>
      <c r="Q10" s="181"/>
      <c r="R10" s="85">
        <f>600/24*C10-25*I10</f>
        <v>300</v>
      </c>
      <c r="S10" s="182">
        <f t="shared" si="2"/>
        <v>0</v>
      </c>
      <c r="T10" s="83">
        <v>0.15</v>
      </c>
    </row>
    <row r="11" spans="1:20" x14ac:dyDescent="0.35">
      <c r="A11" s="85">
        <v>5</v>
      </c>
      <c r="B11" s="87" t="s">
        <v>77</v>
      </c>
      <c r="C11" s="81">
        <v>8</v>
      </c>
      <c r="D11" s="23">
        <f>COUNTA(Требования!D54:D61)</f>
        <v>0</v>
      </c>
      <c r="E11" s="23">
        <f>COUNTA(Требования!E54:E61)</f>
        <v>0</v>
      </c>
      <c r="F11" s="13">
        <f>COUNTA(Требования!F54:F61)</f>
        <v>0</v>
      </c>
      <c r="G11" s="13">
        <f>COUNTA(Требования!G54:G61)</f>
        <v>0</v>
      </c>
      <c r="H11" s="13">
        <f>COUNTA(Требования!H54:H61)</f>
        <v>0</v>
      </c>
      <c r="I11" s="13">
        <f>COUNTA(Требования!I54:I61)</f>
        <v>0</v>
      </c>
      <c r="J11" s="82">
        <f t="shared" si="0"/>
        <v>0</v>
      </c>
      <c r="K11" s="23">
        <f t="shared" si="1"/>
        <v>0</v>
      </c>
      <c r="L11" s="180"/>
      <c r="M11" s="180"/>
      <c r="N11" s="180"/>
      <c r="O11" s="180"/>
      <c r="P11" s="181"/>
      <c r="Q11" s="181"/>
      <c r="R11" s="85">
        <f>1175/47*C11-25*I11</f>
        <v>200</v>
      </c>
      <c r="S11" s="182">
        <f t="shared" si="2"/>
        <v>0</v>
      </c>
      <c r="T11" s="88">
        <v>0.14000000000000001</v>
      </c>
    </row>
    <row r="12" spans="1:20" s="19" customFormat="1" x14ac:dyDescent="0.35">
      <c r="A12" s="85">
        <v>6</v>
      </c>
      <c r="B12" s="87" t="s">
        <v>28</v>
      </c>
      <c r="C12" s="81">
        <v>18</v>
      </c>
      <c r="D12" s="23">
        <f>COUNTA(Требования!D63:D80)</f>
        <v>0</v>
      </c>
      <c r="E12" s="23">
        <f>COUNTA(Требования!E63:E80)</f>
        <v>0</v>
      </c>
      <c r="F12" s="13">
        <f>COUNTA(Требования!F63:F80)</f>
        <v>0</v>
      </c>
      <c r="G12" s="13">
        <f>COUNTA(Требования!G63:G80)</f>
        <v>0</v>
      </c>
      <c r="H12" s="13">
        <f>COUNTA(Требования!H63:H80)</f>
        <v>0</v>
      </c>
      <c r="I12" s="13">
        <f>COUNTA(Требования!I63:I80)</f>
        <v>0</v>
      </c>
      <c r="J12" s="82">
        <f t="shared" si="0"/>
        <v>0</v>
      </c>
      <c r="K12" s="23">
        <f t="shared" ref="K12" si="3">D12*D$6+E12*E$6+F12*F$6+G12*G$6+H12*H$6</f>
        <v>0</v>
      </c>
      <c r="L12" s="180"/>
      <c r="M12" s="180"/>
      <c r="N12" s="180"/>
      <c r="O12" s="180"/>
      <c r="P12" s="181"/>
      <c r="Q12" s="181"/>
      <c r="R12" s="85">
        <f t="shared" ref="R12" si="4">1175/47*C12-25*I12</f>
        <v>450</v>
      </c>
      <c r="S12" s="182">
        <f t="shared" ref="S12" si="5">K12/R12</f>
        <v>0</v>
      </c>
      <c r="T12" s="83">
        <v>0.15</v>
      </c>
    </row>
    <row r="13" spans="1:20" x14ac:dyDescent="0.35">
      <c r="A13" s="85">
        <v>7</v>
      </c>
      <c r="B13" s="87" t="s">
        <v>75</v>
      </c>
      <c r="C13" s="81">
        <v>4</v>
      </c>
      <c r="D13" s="23">
        <f>COUNTA(Требования!D82:D85)</f>
        <v>0</v>
      </c>
      <c r="E13" s="23">
        <f>COUNTA(Требования!E82:E85)</f>
        <v>0</v>
      </c>
      <c r="F13" s="13">
        <f>COUNTA(Требования!F82:F85)</f>
        <v>0</v>
      </c>
      <c r="G13" s="13">
        <f>COUNTA(Требования!G82:G85)</f>
        <v>0</v>
      </c>
      <c r="H13" s="13">
        <f>COUNTA(Требования!H82:H85)</f>
        <v>0</v>
      </c>
      <c r="I13" s="13">
        <f>COUNTA(Требования!I82:I85)</f>
        <v>0</v>
      </c>
      <c r="J13" s="82">
        <f t="shared" si="0"/>
        <v>0</v>
      </c>
      <c r="K13" s="23">
        <f t="shared" si="1"/>
        <v>0</v>
      </c>
      <c r="L13" s="180"/>
      <c r="M13" s="180"/>
      <c r="N13" s="180"/>
      <c r="O13" s="180"/>
      <c r="P13" s="181"/>
      <c r="Q13" s="181"/>
      <c r="R13" s="85">
        <f>375/15*C13-25*I13</f>
        <v>100</v>
      </c>
      <c r="S13" s="182">
        <f t="shared" si="2"/>
        <v>0</v>
      </c>
      <c r="T13" s="88">
        <v>0.14000000000000001</v>
      </c>
    </row>
    <row r="14" spans="1:20" x14ac:dyDescent="0.35">
      <c r="A14" s="183"/>
      <c r="B14" s="184"/>
      <c r="C14" s="77">
        <f>SUM(C7:C13)</f>
        <v>73</v>
      </c>
      <c r="D14" s="183"/>
      <c r="E14" s="183"/>
      <c r="F14" s="183"/>
      <c r="G14" s="183"/>
      <c r="H14" s="183"/>
      <c r="I14" s="183"/>
      <c r="J14" s="183"/>
      <c r="K14" s="76">
        <f>SUM(K7:K13)</f>
        <v>0</v>
      </c>
      <c r="L14" s="91"/>
      <c r="M14" s="91"/>
      <c r="N14" s="91"/>
      <c r="O14" s="91"/>
      <c r="P14" s="91"/>
      <c r="Q14" s="91"/>
      <c r="R14" s="92">
        <f>SUM(R7:R13)</f>
        <v>1825</v>
      </c>
      <c r="S14" s="93">
        <f>S7*T7+S8*T8+S9*T9+S10*T10+S11*T11+S12*T12+S13*T13</f>
        <v>0</v>
      </c>
      <c r="T14" s="94">
        <f>SUM(T7:T13)</f>
        <v>1</v>
      </c>
    </row>
    <row r="15" spans="1:20" x14ac:dyDescent="0.35">
      <c r="A15" s="78"/>
      <c r="B15" s="89"/>
      <c r="C15" s="95"/>
      <c r="D15" s="78"/>
      <c r="E15" s="78"/>
      <c r="F15" s="78"/>
      <c r="G15" s="78"/>
      <c r="H15" s="78"/>
      <c r="I15" s="78"/>
      <c r="J15" s="78"/>
      <c r="K15" s="78"/>
      <c r="L15" s="78"/>
      <c r="M15" s="78"/>
      <c r="N15" s="78"/>
      <c r="O15" s="78"/>
      <c r="P15" s="78"/>
      <c r="Q15" s="78"/>
      <c r="R15" s="78"/>
      <c r="S15" s="78"/>
      <c r="T15" s="78"/>
    </row>
    <row r="16" spans="1:20" x14ac:dyDescent="0.35">
      <c r="A16" s="272" t="s">
        <v>6</v>
      </c>
      <c r="B16" s="273"/>
      <c r="C16" s="96"/>
      <c r="D16" s="89"/>
      <c r="E16" s="89"/>
      <c r="F16" s="89"/>
      <c r="G16" s="89"/>
      <c r="H16" s="89"/>
      <c r="I16" s="89"/>
      <c r="J16" s="89"/>
      <c r="K16" s="78"/>
      <c r="L16" s="78"/>
      <c r="M16" s="78"/>
      <c r="N16" s="78"/>
      <c r="O16" s="78"/>
      <c r="P16" s="78"/>
      <c r="Q16" s="78"/>
      <c r="R16" s="89"/>
      <c r="S16" s="78"/>
      <c r="T16" s="78"/>
    </row>
    <row r="17" spans="1:20" x14ac:dyDescent="0.35">
      <c r="A17" s="89"/>
      <c r="B17" s="78"/>
      <c r="C17" s="96"/>
      <c r="D17" s="89"/>
      <c r="E17" s="89"/>
      <c r="F17" s="89"/>
      <c r="G17" s="89"/>
      <c r="H17" s="89"/>
      <c r="I17" s="89"/>
      <c r="J17" s="89"/>
      <c r="K17" s="78"/>
      <c r="L17" s="78"/>
      <c r="M17" s="78"/>
      <c r="N17" s="78"/>
      <c r="O17" s="78"/>
      <c r="P17" s="78"/>
      <c r="Q17" s="78"/>
      <c r="R17" s="89"/>
      <c r="S17" s="78"/>
      <c r="T17" s="78"/>
    </row>
    <row r="18" spans="1:20" x14ac:dyDescent="0.35">
      <c r="A18" s="97" t="s">
        <v>7</v>
      </c>
      <c r="B18" s="258" t="s">
        <v>61</v>
      </c>
      <c r="C18" s="259"/>
      <c r="D18" s="260"/>
      <c r="E18" s="98"/>
      <c r="F18" s="98"/>
      <c r="G18" s="98"/>
      <c r="H18" s="98"/>
      <c r="I18" s="92" t="s">
        <v>35</v>
      </c>
      <c r="J18" s="99"/>
      <c r="K18" s="264" t="s">
        <v>48</v>
      </c>
      <c r="L18" s="264"/>
      <c r="M18" s="264"/>
      <c r="N18" s="264"/>
      <c r="O18" s="264"/>
      <c r="P18" s="264"/>
      <c r="Q18" s="264"/>
      <c r="R18" s="264"/>
      <c r="S18" s="178">
        <f>SUM(K7:K13)</f>
        <v>0</v>
      </c>
      <c r="T18" s="178" t="s">
        <v>88</v>
      </c>
    </row>
    <row r="19" spans="1:20" x14ac:dyDescent="0.35">
      <c r="A19" s="97" t="s">
        <v>8</v>
      </c>
      <c r="B19" s="258" t="s">
        <v>15</v>
      </c>
      <c r="C19" s="259"/>
      <c r="D19" s="260"/>
      <c r="E19" s="98"/>
      <c r="F19" s="98"/>
      <c r="G19" s="98"/>
      <c r="H19" s="98"/>
      <c r="I19" s="92" t="s">
        <v>36</v>
      </c>
      <c r="J19" s="99"/>
      <c r="K19" s="268" t="s">
        <v>260</v>
      </c>
      <c r="L19" s="268"/>
      <c r="M19" s="268"/>
      <c r="N19" s="268"/>
      <c r="O19" s="268"/>
      <c r="P19" s="268"/>
      <c r="Q19" s="268"/>
      <c r="R19" s="268"/>
      <c r="S19" s="265">
        <f>S14</f>
        <v>0</v>
      </c>
      <c r="T19" s="261" t="str">
        <f>LOOKUP(S19,{0,0.5001,0.7,0.7999,1.01},{"D","C","B","A","-"})</f>
        <v>D</v>
      </c>
    </row>
    <row r="20" spans="1:20" x14ac:dyDescent="0.35">
      <c r="A20" s="97" t="s">
        <v>9</v>
      </c>
      <c r="B20" s="258" t="s">
        <v>62</v>
      </c>
      <c r="C20" s="259"/>
      <c r="D20" s="260"/>
      <c r="E20" s="98"/>
      <c r="F20" s="98"/>
      <c r="G20" s="98"/>
      <c r="H20" s="98"/>
      <c r="I20" s="92" t="s">
        <v>37</v>
      </c>
      <c r="J20" s="99"/>
      <c r="K20" s="268"/>
      <c r="L20" s="268"/>
      <c r="M20" s="268"/>
      <c r="N20" s="268"/>
      <c r="O20" s="268"/>
      <c r="P20" s="268"/>
      <c r="Q20" s="268"/>
      <c r="R20" s="268"/>
      <c r="S20" s="265"/>
      <c r="T20" s="262"/>
    </row>
    <row r="21" spans="1:20" x14ac:dyDescent="0.35">
      <c r="A21" s="97" t="s">
        <v>10</v>
      </c>
      <c r="B21" s="258" t="s">
        <v>16</v>
      </c>
      <c r="C21" s="259"/>
      <c r="D21" s="260"/>
      <c r="E21" s="98"/>
      <c r="F21" s="98"/>
      <c r="G21" s="98"/>
      <c r="H21" s="98"/>
      <c r="I21" s="92" t="s">
        <v>38</v>
      </c>
      <c r="J21" s="99"/>
      <c r="K21" s="78"/>
      <c r="L21" s="78"/>
      <c r="M21" s="78"/>
      <c r="N21" s="78"/>
      <c r="O21" s="78"/>
      <c r="P21" s="78"/>
      <c r="Q21" s="78"/>
      <c r="R21" s="78"/>
      <c r="S21" s="78"/>
      <c r="T21" s="78"/>
    </row>
    <row r="22" spans="1:20" x14ac:dyDescent="0.35">
      <c r="A22" s="97" t="s">
        <v>17</v>
      </c>
      <c r="B22" s="258" t="s">
        <v>18</v>
      </c>
      <c r="C22" s="259"/>
      <c r="D22" s="260"/>
      <c r="E22" s="98"/>
      <c r="F22" s="98"/>
      <c r="G22" s="98"/>
      <c r="H22" s="98"/>
      <c r="I22" s="100" t="s">
        <v>39</v>
      </c>
      <c r="J22" s="101"/>
      <c r="K22" s="78"/>
      <c r="L22" s="78"/>
      <c r="M22" s="78"/>
      <c r="N22" s="78"/>
      <c r="O22" s="78"/>
      <c r="P22" s="78"/>
      <c r="Q22" s="78"/>
      <c r="R22" s="78"/>
      <c r="S22" s="78"/>
      <c r="T22" s="78"/>
    </row>
    <row r="23" spans="1:20" x14ac:dyDescent="0.35">
      <c r="A23" s="97" t="s">
        <v>12</v>
      </c>
      <c r="B23" s="258" t="s">
        <v>19</v>
      </c>
      <c r="C23" s="259"/>
      <c r="D23" s="260"/>
      <c r="E23" s="98"/>
      <c r="F23" s="98"/>
      <c r="G23" s="98"/>
      <c r="H23" s="98"/>
      <c r="I23" s="92" t="s">
        <v>20</v>
      </c>
      <c r="J23" s="99"/>
      <c r="K23" s="78"/>
      <c r="L23" s="78"/>
      <c r="M23" s="78"/>
      <c r="N23" s="78"/>
      <c r="O23" s="78"/>
      <c r="P23" s="78"/>
      <c r="Q23" s="78"/>
      <c r="R23" s="78"/>
      <c r="S23" s="78"/>
      <c r="T23" s="78"/>
    </row>
    <row r="24" spans="1:20" x14ac:dyDescent="0.35">
      <c r="A24" s="89"/>
      <c r="B24" s="89"/>
      <c r="C24" s="96"/>
      <c r="D24" s="89"/>
      <c r="E24" s="89"/>
      <c r="F24" s="89"/>
      <c r="G24" s="89"/>
      <c r="H24" s="89"/>
      <c r="I24" s="89"/>
      <c r="J24" s="89"/>
      <c r="K24" s="78"/>
      <c r="L24" s="78"/>
      <c r="M24" s="78"/>
      <c r="N24" s="78"/>
      <c r="O24" s="78"/>
      <c r="P24" s="78"/>
      <c r="Q24" s="78"/>
      <c r="R24" s="89"/>
      <c r="S24" s="78"/>
      <c r="T24" s="78"/>
    </row>
  </sheetData>
  <sheetProtection algorithmName="SHA-512" hashValue="Zk53NzbZFf6yRt2PGx5nINEyw9NGphH+hceK49Bvg9E4r6LxSTkdUBvuxMVlmKbQGjY4K9MNMPSPJMRZyLry0Q==" saltValue="ID7JiifkvkEe8lCcnqzlmg==" spinCount="100000" sheet="1" objects="1" scenarios="1"/>
  <mergeCells count="25">
    <mergeCell ref="C2:H2"/>
    <mergeCell ref="C3:H3"/>
    <mergeCell ref="I2:K2"/>
    <mergeCell ref="I3:J3"/>
    <mergeCell ref="A16:B16"/>
    <mergeCell ref="A4:D4"/>
    <mergeCell ref="A5:A6"/>
    <mergeCell ref="C5:C6"/>
    <mergeCell ref="B1:B3"/>
    <mergeCell ref="K5:K6"/>
    <mergeCell ref="T19:T20"/>
    <mergeCell ref="T5:T6"/>
    <mergeCell ref="R5:R6"/>
    <mergeCell ref="J5:J6"/>
    <mergeCell ref="K18:R18"/>
    <mergeCell ref="S19:S20"/>
    <mergeCell ref="S5:S6"/>
    <mergeCell ref="K19:R20"/>
    <mergeCell ref="B5:B6"/>
    <mergeCell ref="B18:D18"/>
    <mergeCell ref="B23:D23"/>
    <mergeCell ref="B19:D19"/>
    <mergeCell ref="B20:D20"/>
    <mergeCell ref="B21:D21"/>
    <mergeCell ref="B22:D22"/>
  </mergeCells>
  <conditionalFormatting sqref="J7:J13">
    <cfRule type="cellIs" dxfId="1" priority="1" operator="lessThan">
      <formula>C7</formula>
    </cfRule>
  </conditionalFormatting>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workbookViewId="0">
      <selection activeCell="F13" sqref="F13"/>
    </sheetView>
  </sheetViews>
  <sheetFormatPr defaultRowHeight="14.5" x14ac:dyDescent="0.35"/>
  <cols>
    <col min="2" max="2" width="47.453125" customWidth="1"/>
    <col min="3" max="3" width="10.36328125" customWidth="1"/>
    <col min="4" max="4" width="4.36328125" customWidth="1"/>
    <col min="5" max="5" width="3.36328125" customWidth="1"/>
    <col min="6" max="6" width="4" customWidth="1"/>
    <col min="7" max="7" width="4.08984375" customWidth="1"/>
    <col min="8" max="8" width="7.36328125" customWidth="1"/>
    <col min="9" max="9" width="14.54296875" customWidth="1"/>
    <col min="10" max="10" width="12.90625" customWidth="1"/>
    <col min="12" max="12" width="14.54296875" customWidth="1"/>
    <col min="13" max="13" width="12.08984375" customWidth="1"/>
    <col min="14" max="14" width="14.08984375" customWidth="1"/>
  </cols>
  <sheetData>
    <row r="1" spans="1:15" s="19" customFormat="1" x14ac:dyDescent="0.35"/>
    <row r="2" spans="1:15" s="19" customFormat="1" x14ac:dyDescent="0.35"/>
    <row r="3" spans="1:15" s="19" customFormat="1" ht="15" thickBot="1" x14ac:dyDescent="0.4"/>
    <row r="4" spans="1:15" ht="18.5" thickBot="1" x14ac:dyDescent="0.4">
      <c r="A4" s="274" t="s">
        <v>33</v>
      </c>
      <c r="B4" s="275"/>
      <c r="C4" s="275"/>
      <c r="D4" s="276"/>
      <c r="E4" s="78"/>
      <c r="F4" s="78"/>
      <c r="G4" s="78"/>
      <c r="H4" s="78"/>
      <c r="I4" s="78"/>
      <c r="J4" s="78"/>
      <c r="K4" s="78"/>
      <c r="L4" s="78"/>
      <c r="M4" s="78"/>
      <c r="N4" s="78"/>
      <c r="O4" s="19"/>
    </row>
    <row r="5" spans="1:15" x14ac:dyDescent="0.35">
      <c r="A5" s="256" t="s">
        <v>24</v>
      </c>
      <c r="B5" s="256" t="s">
        <v>34</v>
      </c>
      <c r="C5" s="256" t="s">
        <v>41</v>
      </c>
      <c r="D5" s="165" t="s">
        <v>7</v>
      </c>
      <c r="E5" s="79" t="s">
        <v>8</v>
      </c>
      <c r="F5" s="79" t="s">
        <v>9</v>
      </c>
      <c r="G5" s="79" t="s">
        <v>10</v>
      </c>
      <c r="H5" s="79" t="s">
        <v>11</v>
      </c>
      <c r="I5" s="79" t="s">
        <v>12</v>
      </c>
      <c r="J5" s="263" t="s">
        <v>108</v>
      </c>
      <c r="K5" s="263" t="s">
        <v>40</v>
      </c>
      <c r="L5" s="263" t="s">
        <v>42</v>
      </c>
      <c r="M5" s="266" t="s">
        <v>47</v>
      </c>
      <c r="N5" s="263" t="s">
        <v>87</v>
      </c>
      <c r="O5" s="19"/>
    </row>
    <row r="6" spans="1:15" ht="22.5" customHeight="1" x14ac:dyDescent="0.35">
      <c r="A6" s="257"/>
      <c r="B6" s="257"/>
      <c r="C6" s="257"/>
      <c r="D6" s="79">
        <v>25</v>
      </c>
      <c r="E6" s="79">
        <v>15</v>
      </c>
      <c r="F6" s="79">
        <v>5</v>
      </c>
      <c r="G6" s="79">
        <v>0</v>
      </c>
      <c r="H6" s="167">
        <v>-0.1</v>
      </c>
      <c r="I6" s="79"/>
      <c r="J6" s="257"/>
      <c r="K6" s="256"/>
      <c r="L6" s="257"/>
      <c r="M6" s="267"/>
      <c r="N6" s="257"/>
      <c r="O6" s="19"/>
    </row>
    <row r="7" spans="1:15" ht="12.9" customHeight="1" x14ac:dyDescent="0.35">
      <c r="A7" s="84">
        <v>1</v>
      </c>
      <c r="B7" s="80" t="s">
        <v>76</v>
      </c>
      <c r="C7" s="81">
        <v>15</v>
      </c>
      <c r="D7" s="23">
        <f>COUNTA(Требования!D7:D21)</f>
        <v>0</v>
      </c>
      <c r="E7" s="23">
        <f>COUNTA(Требования!E7:E21)</f>
        <v>0</v>
      </c>
      <c r="F7" s="13">
        <f>COUNTA(Требования!F7:F21)</f>
        <v>0</v>
      </c>
      <c r="G7" s="13">
        <f>COUNTA(Требования!G7:G21)</f>
        <v>0</v>
      </c>
      <c r="H7" s="13">
        <f>COUNTA(Требования!H7:H21)</f>
        <v>0</v>
      </c>
      <c r="I7" s="13">
        <f>COUNTA(Требования!I7:I21)</f>
        <v>0</v>
      </c>
      <c r="J7" s="82">
        <f t="shared" ref="J7:J13" si="0">SUM(D7:I7)</f>
        <v>0</v>
      </c>
      <c r="K7" s="23">
        <f t="shared" ref="K7:K13" si="1">D7*D$6+E7*E$6+F7*F$6+G7*G$6</f>
        <v>0</v>
      </c>
      <c r="L7" s="85">
        <f>800/32*C7-25*I7</f>
        <v>375</v>
      </c>
      <c r="M7" s="14">
        <f t="shared" ref="M7:M13" si="2">K7/L7</f>
        <v>0</v>
      </c>
      <c r="N7" s="83">
        <v>0.14000000000000001</v>
      </c>
      <c r="O7" s="19"/>
    </row>
    <row r="8" spans="1:15" ht="12.9" customHeight="1" x14ac:dyDescent="0.35">
      <c r="A8" s="86">
        <v>2</v>
      </c>
      <c r="B8" s="87" t="s">
        <v>138</v>
      </c>
      <c r="C8" s="81">
        <v>9</v>
      </c>
      <c r="D8" s="23">
        <f>COUNTA(Требования!D23:D31)</f>
        <v>0</v>
      </c>
      <c r="E8" s="23">
        <f>COUNTA(Требования!E23:E31)</f>
        <v>0</v>
      </c>
      <c r="F8" s="13">
        <f>COUNTA(Требования!F23:F31)</f>
        <v>0</v>
      </c>
      <c r="G8" s="13">
        <f>COUNTA(Требования!G23:G31)</f>
        <v>0</v>
      </c>
      <c r="H8" s="13">
        <f>COUNTA(Требования!H23:H31)</f>
        <v>0</v>
      </c>
      <c r="I8" s="13">
        <f>COUNTA(Требования!I23:I31)</f>
        <v>0</v>
      </c>
      <c r="J8" s="82">
        <f t="shared" si="0"/>
        <v>0</v>
      </c>
      <c r="K8" s="23">
        <f t="shared" si="1"/>
        <v>0</v>
      </c>
      <c r="L8" s="85">
        <f>350/14*C8-25*I8</f>
        <v>225</v>
      </c>
      <c r="M8" s="14">
        <f t="shared" si="2"/>
        <v>0</v>
      </c>
      <c r="N8" s="88">
        <v>0.14000000000000001</v>
      </c>
      <c r="O8" s="19"/>
    </row>
    <row r="9" spans="1:15" ht="12.9" customHeight="1" x14ac:dyDescent="0.35">
      <c r="A9" s="86">
        <v>3</v>
      </c>
      <c r="B9" s="87" t="s">
        <v>56</v>
      </c>
      <c r="C9" s="81">
        <v>7</v>
      </c>
      <c r="D9" s="23">
        <f>COUNTA(Требования!D33:D39)</f>
        <v>0</v>
      </c>
      <c r="E9" s="23">
        <f>COUNTA(Требования!E33:E39)</f>
        <v>0</v>
      </c>
      <c r="F9" s="13">
        <f>COUNTA(Требования!F33:F39)</f>
        <v>0</v>
      </c>
      <c r="G9" s="13">
        <f>COUNTA(Требования!G33:G39)</f>
        <v>0</v>
      </c>
      <c r="H9" s="13">
        <f>COUNTA(Требования!H33:H39)</f>
        <v>0</v>
      </c>
      <c r="I9" s="13">
        <f>COUNTA(Требования!I33:I39)</f>
        <v>0</v>
      </c>
      <c r="J9" s="82">
        <f t="shared" si="0"/>
        <v>0</v>
      </c>
      <c r="K9" s="23">
        <f t="shared" si="1"/>
        <v>0</v>
      </c>
      <c r="L9" s="85">
        <f>700/28*C9-25*I9</f>
        <v>175</v>
      </c>
      <c r="M9" s="14">
        <f t="shared" si="2"/>
        <v>0</v>
      </c>
      <c r="N9" s="83">
        <v>0.14000000000000001</v>
      </c>
      <c r="O9" s="19"/>
    </row>
    <row r="10" spans="1:15" ht="26.4" customHeight="1" x14ac:dyDescent="0.35">
      <c r="A10" s="86">
        <v>4</v>
      </c>
      <c r="B10" s="87" t="s">
        <v>46</v>
      </c>
      <c r="C10" s="81">
        <v>12</v>
      </c>
      <c r="D10" s="23">
        <f>COUNTA(Требования!D41:D52)</f>
        <v>0</v>
      </c>
      <c r="E10" s="23">
        <f>COUNTA(Требования!E41:E52)</f>
        <v>0</v>
      </c>
      <c r="F10" s="13">
        <f>COUNTA(Требования!F41:F52)</f>
        <v>0</v>
      </c>
      <c r="G10" s="13">
        <f>COUNTA(Требования!G41:G52)</f>
        <v>0</v>
      </c>
      <c r="H10" s="13">
        <f>COUNTA(Требования!H41:H52)</f>
        <v>0</v>
      </c>
      <c r="I10" s="13">
        <f>COUNTA(Требования!I41:I52)</f>
        <v>0</v>
      </c>
      <c r="J10" s="82">
        <f t="shared" si="0"/>
        <v>0</v>
      </c>
      <c r="K10" s="23">
        <f t="shared" si="1"/>
        <v>0</v>
      </c>
      <c r="L10" s="85">
        <f>600/24*C10-25*I10</f>
        <v>300</v>
      </c>
      <c r="M10" s="14">
        <f t="shared" si="2"/>
        <v>0</v>
      </c>
      <c r="N10" s="83">
        <v>0.15</v>
      </c>
      <c r="O10" s="19"/>
    </row>
    <row r="11" spans="1:15" ht="13.5" customHeight="1" x14ac:dyDescent="0.35">
      <c r="A11" s="86">
        <v>5</v>
      </c>
      <c r="B11" s="87" t="s">
        <v>77</v>
      </c>
      <c r="C11" s="81">
        <v>8</v>
      </c>
      <c r="D11" s="23">
        <f>COUNTA(Требования!D54:D61)</f>
        <v>0</v>
      </c>
      <c r="E11" s="23">
        <f>COUNTA(Требования!E54:E61)</f>
        <v>0</v>
      </c>
      <c r="F11" s="13">
        <f>COUNTA(Требования!F54:F61)</f>
        <v>0</v>
      </c>
      <c r="G11" s="13">
        <f>COUNTA(Требования!G54:G61)</f>
        <v>0</v>
      </c>
      <c r="H11" s="13">
        <f>COUNTA(Требования!H54:H61)</f>
        <v>0</v>
      </c>
      <c r="I11" s="13">
        <f>COUNTA(Требования!I54:I61)</f>
        <v>0</v>
      </c>
      <c r="J11" s="82">
        <f t="shared" si="0"/>
        <v>0</v>
      </c>
      <c r="K11" s="23">
        <f t="shared" si="1"/>
        <v>0</v>
      </c>
      <c r="L11" s="85">
        <f>1175/47*C11-25*I11</f>
        <v>200</v>
      </c>
      <c r="M11" s="14">
        <f t="shared" si="2"/>
        <v>0</v>
      </c>
      <c r="N11" s="88">
        <v>0.14000000000000001</v>
      </c>
      <c r="O11" s="19"/>
    </row>
    <row r="12" spans="1:15" ht="13.5" customHeight="1" x14ac:dyDescent="0.35">
      <c r="A12" s="86">
        <v>6</v>
      </c>
      <c r="B12" s="87" t="s">
        <v>28</v>
      </c>
      <c r="C12" s="81">
        <v>18</v>
      </c>
      <c r="D12" s="23">
        <f>COUNTA(Требования!D63:D80)</f>
        <v>0</v>
      </c>
      <c r="E12" s="23">
        <f>COUNTA(Требования!E63:E80)</f>
        <v>0</v>
      </c>
      <c r="F12" s="13">
        <f>COUNTA(Требования!F63:F80)</f>
        <v>0</v>
      </c>
      <c r="G12" s="13">
        <f>COUNTA(Требования!G63:G80)</f>
        <v>0</v>
      </c>
      <c r="H12" s="13">
        <f>COUNTA(Требования!H63:H80)</f>
        <v>0</v>
      </c>
      <c r="I12" s="13">
        <f>COUNTA(Требования!I63:I80)</f>
        <v>0</v>
      </c>
      <c r="J12" s="82">
        <f t="shared" si="0"/>
        <v>0</v>
      </c>
      <c r="K12" s="23">
        <f t="shared" si="1"/>
        <v>0</v>
      </c>
      <c r="L12" s="85">
        <f t="shared" ref="L12" si="3">1175/47*C12-25*I12</f>
        <v>450</v>
      </c>
      <c r="M12" s="14">
        <f t="shared" si="2"/>
        <v>0</v>
      </c>
      <c r="N12" s="83">
        <v>0.15</v>
      </c>
      <c r="O12" s="19"/>
    </row>
    <row r="13" spans="1:15" ht="15" customHeight="1" x14ac:dyDescent="0.35">
      <c r="A13" s="86">
        <v>7</v>
      </c>
      <c r="B13" s="87" t="s">
        <v>75</v>
      </c>
      <c r="C13" s="81">
        <v>4</v>
      </c>
      <c r="D13" s="23">
        <f>COUNTA(Требования!D82:D85)</f>
        <v>0</v>
      </c>
      <c r="E13" s="23">
        <f>COUNTA(Требования!E82:E85)</f>
        <v>0</v>
      </c>
      <c r="F13" s="13">
        <f>COUNTA(Требования!F82:F85)</f>
        <v>0</v>
      </c>
      <c r="G13" s="13">
        <f>COUNTA(Требования!G82:G85)</f>
        <v>0</v>
      </c>
      <c r="H13" s="13">
        <f>COUNTA(Требования!H82:H85)</f>
        <v>0</v>
      </c>
      <c r="I13" s="13">
        <f>COUNTA(Требования!I82:I85)</f>
        <v>0</v>
      </c>
      <c r="J13" s="82">
        <f t="shared" si="0"/>
        <v>0</v>
      </c>
      <c r="K13" s="23">
        <f t="shared" si="1"/>
        <v>0</v>
      </c>
      <c r="L13" s="85">
        <f>375/15*C13-25*I13</f>
        <v>100</v>
      </c>
      <c r="M13" s="14">
        <f t="shared" si="2"/>
        <v>0</v>
      </c>
      <c r="N13" s="88">
        <v>0.14000000000000001</v>
      </c>
      <c r="O13" s="19"/>
    </row>
    <row r="14" spans="1:15" x14ac:dyDescent="0.35">
      <c r="A14" s="89"/>
      <c r="B14" s="90"/>
      <c r="C14" s="77">
        <f>SUM(C7:C13)</f>
        <v>73</v>
      </c>
      <c r="D14" s="89"/>
      <c r="E14" s="89"/>
      <c r="F14" s="89"/>
      <c r="G14" s="89"/>
      <c r="H14" s="168">
        <f>SUM(H7:H13)*10%</f>
        <v>0</v>
      </c>
      <c r="I14" s="89"/>
      <c r="J14" s="89"/>
      <c r="K14" s="76">
        <f>SUM(K7:K13)</f>
        <v>0</v>
      </c>
      <c r="L14" s="92">
        <f>SUM(L7:L13)</f>
        <v>1825</v>
      </c>
      <c r="M14" s="93">
        <f>M7*N7+M8*N8+M9*N9+M10*N10+M11*N11+M12*N12+M13*N13-H14</f>
        <v>0</v>
      </c>
      <c r="N14" s="94">
        <f>SUM(N7:N13)</f>
        <v>1</v>
      </c>
      <c r="O14" s="19"/>
    </row>
    <row r="15" spans="1:15" x14ac:dyDescent="0.35">
      <c r="A15" s="78"/>
      <c r="B15" s="89"/>
      <c r="C15" s="95"/>
      <c r="D15" s="78"/>
      <c r="E15" s="78"/>
      <c r="F15" s="78"/>
      <c r="G15" s="78"/>
      <c r="H15" s="78"/>
      <c r="I15" s="78"/>
      <c r="J15" s="78"/>
      <c r="K15" s="78"/>
      <c r="L15" s="78"/>
      <c r="M15" s="78"/>
      <c r="N15" s="78"/>
      <c r="O15" s="19"/>
    </row>
    <row r="16" spans="1:15" x14ac:dyDescent="0.35">
      <c r="A16" s="272" t="s">
        <v>6</v>
      </c>
      <c r="B16" s="273"/>
      <c r="C16" s="96"/>
      <c r="D16" s="89"/>
      <c r="E16" s="89"/>
      <c r="F16" s="89"/>
      <c r="G16" s="89"/>
      <c r="H16" s="89"/>
      <c r="I16" s="89"/>
      <c r="J16" s="89"/>
      <c r="K16" s="78"/>
      <c r="L16" s="89"/>
      <c r="M16" s="78"/>
      <c r="N16" s="78"/>
      <c r="O16" s="19"/>
    </row>
    <row r="17" spans="1:15" x14ac:dyDescent="0.35">
      <c r="A17" s="89"/>
      <c r="B17" s="78"/>
      <c r="C17" s="96"/>
      <c r="D17" s="89"/>
      <c r="E17" s="89"/>
      <c r="F17" s="89"/>
      <c r="G17" s="89"/>
      <c r="H17" s="89"/>
      <c r="I17" s="89"/>
      <c r="J17" s="89"/>
      <c r="K17" s="78"/>
      <c r="L17" s="89"/>
      <c r="M17" s="78"/>
      <c r="N17" s="78"/>
      <c r="O17" s="19"/>
    </row>
    <row r="18" spans="1:15" x14ac:dyDescent="0.35">
      <c r="A18" s="97" t="s">
        <v>7</v>
      </c>
      <c r="B18" s="258" t="s">
        <v>61</v>
      </c>
      <c r="C18" s="259"/>
      <c r="D18" s="260"/>
      <c r="E18" s="98"/>
      <c r="F18" s="98"/>
      <c r="G18" s="98"/>
      <c r="H18" s="98"/>
      <c r="I18" s="92" t="s">
        <v>35</v>
      </c>
      <c r="J18" s="99"/>
      <c r="K18" s="298" t="s">
        <v>48</v>
      </c>
      <c r="L18" s="298"/>
      <c r="M18" s="91">
        <f>SUM(K7:K13)</f>
        <v>0</v>
      </c>
      <c r="N18" s="91" t="s">
        <v>88</v>
      </c>
      <c r="O18" s="19"/>
    </row>
    <row r="19" spans="1:15" x14ac:dyDescent="0.35">
      <c r="A19" s="97" t="s">
        <v>8</v>
      </c>
      <c r="B19" s="258" t="s">
        <v>15</v>
      </c>
      <c r="C19" s="259"/>
      <c r="D19" s="260"/>
      <c r="E19" s="98"/>
      <c r="F19" s="98"/>
      <c r="G19" s="98"/>
      <c r="H19" s="98"/>
      <c r="I19" s="92" t="s">
        <v>36</v>
      </c>
      <c r="J19" s="99"/>
      <c r="K19" s="299" t="s">
        <v>49</v>
      </c>
      <c r="L19" s="299"/>
      <c r="M19" s="300">
        <f>M14</f>
        <v>0</v>
      </c>
      <c r="N19" s="301" t="str">
        <f>LOOKUP(M19,{0,0.5001,0.7,0.7999,1.01},{"D","C","B","A","-"})</f>
        <v>D</v>
      </c>
      <c r="O19" s="19"/>
    </row>
    <row r="20" spans="1:15" x14ac:dyDescent="0.35">
      <c r="A20" s="97" t="s">
        <v>9</v>
      </c>
      <c r="B20" s="258" t="s">
        <v>62</v>
      </c>
      <c r="C20" s="259"/>
      <c r="D20" s="260"/>
      <c r="E20" s="98"/>
      <c r="F20" s="98"/>
      <c r="G20" s="98"/>
      <c r="H20" s="98"/>
      <c r="I20" s="92" t="s">
        <v>37</v>
      </c>
      <c r="J20" s="99"/>
      <c r="K20" s="299"/>
      <c r="L20" s="299"/>
      <c r="M20" s="300"/>
      <c r="N20" s="302"/>
      <c r="O20" s="19"/>
    </row>
    <row r="21" spans="1:15" x14ac:dyDescent="0.35">
      <c r="A21" s="97" t="s">
        <v>10</v>
      </c>
      <c r="B21" s="258" t="s">
        <v>16</v>
      </c>
      <c r="C21" s="259"/>
      <c r="D21" s="260"/>
      <c r="E21" s="98"/>
      <c r="F21" s="98"/>
      <c r="G21" s="98"/>
      <c r="H21" s="98"/>
      <c r="I21" s="92" t="s">
        <v>38</v>
      </c>
      <c r="J21" s="99"/>
      <c r="K21" s="78"/>
      <c r="L21" s="78"/>
      <c r="M21" s="78"/>
      <c r="N21" s="78"/>
      <c r="O21" s="19"/>
    </row>
    <row r="22" spans="1:15" x14ac:dyDescent="0.35">
      <c r="A22" s="97" t="s">
        <v>17</v>
      </c>
      <c r="B22" s="258" t="s">
        <v>18</v>
      </c>
      <c r="C22" s="259"/>
      <c r="D22" s="260"/>
      <c r="E22" s="98"/>
      <c r="F22" s="98"/>
      <c r="G22" s="98"/>
      <c r="H22" s="98"/>
      <c r="I22" s="100" t="s">
        <v>39</v>
      </c>
      <c r="J22" s="101"/>
      <c r="K22" s="78"/>
      <c r="L22" s="78"/>
      <c r="M22" s="78"/>
      <c r="N22" s="78"/>
      <c r="O22" s="19"/>
    </row>
    <row r="23" spans="1:15" x14ac:dyDescent="0.35">
      <c r="A23" s="97" t="s">
        <v>12</v>
      </c>
      <c r="B23" s="258" t="s">
        <v>19</v>
      </c>
      <c r="C23" s="259"/>
      <c r="D23" s="260"/>
      <c r="E23" s="98"/>
      <c r="F23" s="98"/>
      <c r="G23" s="98"/>
      <c r="H23" s="98"/>
      <c r="I23" s="92" t="s">
        <v>20</v>
      </c>
      <c r="J23" s="99"/>
      <c r="K23" s="78"/>
      <c r="L23" s="78"/>
      <c r="M23" s="78"/>
      <c r="N23" s="78"/>
      <c r="O23" s="19"/>
    </row>
    <row r="24" spans="1:15" x14ac:dyDescent="0.35">
      <c r="A24" s="89"/>
      <c r="B24" s="89"/>
      <c r="C24" s="96"/>
      <c r="D24" s="89"/>
      <c r="E24" s="89"/>
      <c r="F24" s="89"/>
      <c r="G24" s="89"/>
      <c r="H24" s="89"/>
      <c r="I24" s="89"/>
      <c r="J24" s="89"/>
      <c r="K24" s="78"/>
      <c r="L24" s="89"/>
      <c r="M24" s="78"/>
      <c r="N24" s="78"/>
      <c r="O24" s="19"/>
    </row>
    <row r="25" spans="1:15" ht="15" thickBot="1" x14ac:dyDescent="0.4">
      <c r="A25" s="89"/>
      <c r="B25" s="89" t="s">
        <v>54</v>
      </c>
      <c r="C25" s="96"/>
      <c r="D25" s="89"/>
      <c r="E25" s="89"/>
      <c r="F25" s="89"/>
      <c r="G25" s="89"/>
      <c r="H25" s="89"/>
      <c r="I25" s="89"/>
      <c r="J25" s="89"/>
      <c r="K25" s="78"/>
      <c r="L25" s="102"/>
      <c r="M25" s="78"/>
      <c r="N25" s="78"/>
      <c r="O25" s="19"/>
    </row>
    <row r="26" spans="1:15" ht="27" customHeight="1" x14ac:dyDescent="0.35">
      <c r="A26" s="109" t="s">
        <v>7</v>
      </c>
      <c r="B26" s="292" t="s">
        <v>247</v>
      </c>
      <c r="C26" s="293"/>
      <c r="D26" s="293"/>
      <c r="E26" s="294"/>
      <c r="F26" s="294"/>
      <c r="G26" s="294"/>
      <c r="H26" s="295"/>
      <c r="I26" s="296" t="s">
        <v>114</v>
      </c>
      <c r="J26" s="297"/>
      <c r="K26" s="108"/>
      <c r="L26" s="103"/>
      <c r="M26" s="103"/>
      <c r="N26" s="78"/>
      <c r="O26" s="19"/>
    </row>
    <row r="27" spans="1:15" ht="24.65" customHeight="1" x14ac:dyDescent="0.35">
      <c r="A27" s="110" t="s">
        <v>8</v>
      </c>
      <c r="B27" s="280" t="s">
        <v>246</v>
      </c>
      <c r="C27" s="281"/>
      <c r="D27" s="281"/>
      <c r="E27" s="282"/>
      <c r="F27" s="282"/>
      <c r="G27" s="282"/>
      <c r="H27" s="283"/>
      <c r="I27" s="284" t="s">
        <v>113</v>
      </c>
      <c r="J27" s="285"/>
      <c r="K27" s="108"/>
      <c r="L27" s="103"/>
      <c r="M27" s="103"/>
      <c r="N27" s="78"/>
      <c r="O27" s="19"/>
    </row>
    <row r="28" spans="1:15" ht="30" customHeight="1" x14ac:dyDescent="0.35">
      <c r="A28" s="110" t="s">
        <v>9</v>
      </c>
      <c r="B28" s="280" t="s">
        <v>245</v>
      </c>
      <c r="C28" s="281"/>
      <c r="D28" s="281"/>
      <c r="E28" s="282"/>
      <c r="F28" s="282"/>
      <c r="G28" s="282"/>
      <c r="H28" s="283"/>
      <c r="I28" s="284" t="s">
        <v>112</v>
      </c>
      <c r="J28" s="285"/>
      <c r="K28" s="108"/>
      <c r="L28" s="103"/>
      <c r="M28" s="103"/>
      <c r="N28" s="78"/>
      <c r="O28" s="19"/>
    </row>
    <row r="29" spans="1:15" ht="33.65" customHeight="1" thickBot="1" x14ac:dyDescent="0.4">
      <c r="A29" s="111" t="s">
        <v>10</v>
      </c>
      <c r="B29" s="286" t="s">
        <v>122</v>
      </c>
      <c r="C29" s="287"/>
      <c r="D29" s="287"/>
      <c r="E29" s="288"/>
      <c r="F29" s="288"/>
      <c r="G29" s="288"/>
      <c r="H29" s="289"/>
      <c r="I29" s="290" t="s">
        <v>111</v>
      </c>
      <c r="J29" s="291"/>
      <c r="K29" s="108"/>
      <c r="L29" s="103"/>
      <c r="M29" s="103"/>
      <c r="N29" s="78"/>
      <c r="O29" s="19"/>
    </row>
    <row r="30" spans="1:15" x14ac:dyDescent="0.35">
      <c r="A30" s="78"/>
      <c r="B30" s="78"/>
      <c r="C30" s="95"/>
      <c r="D30" s="78"/>
      <c r="E30" s="78"/>
      <c r="F30" s="78"/>
      <c r="G30" s="78"/>
      <c r="H30" s="78"/>
      <c r="I30" s="78"/>
      <c r="J30" s="78"/>
      <c r="K30" s="78"/>
      <c r="L30" s="78"/>
      <c r="M30" s="78"/>
      <c r="N30" s="78"/>
      <c r="O30" s="19"/>
    </row>
    <row r="31" spans="1:15" x14ac:dyDescent="0.35">
      <c r="A31" s="78"/>
      <c r="B31" s="78"/>
      <c r="C31" s="95"/>
      <c r="D31" s="78"/>
      <c r="E31" s="78"/>
      <c r="F31" s="78"/>
      <c r="G31" s="78"/>
      <c r="H31" s="78"/>
      <c r="I31" s="78"/>
      <c r="J31" s="78"/>
      <c r="K31" s="78"/>
      <c r="L31" s="78"/>
      <c r="M31" s="78"/>
      <c r="N31" s="78"/>
      <c r="O31" s="19"/>
    </row>
  </sheetData>
  <mergeCells count="28">
    <mergeCell ref="A4:D4"/>
    <mergeCell ref="A5:A6"/>
    <mergeCell ref="B5:B6"/>
    <mergeCell ref="C5:C6"/>
    <mergeCell ref="J5:J6"/>
    <mergeCell ref="B21:D21"/>
    <mergeCell ref="L5:L6"/>
    <mergeCell ref="M5:M6"/>
    <mergeCell ref="N5:N6"/>
    <mergeCell ref="A16:B16"/>
    <mergeCell ref="B18:D18"/>
    <mergeCell ref="K18:L18"/>
    <mergeCell ref="K5:K6"/>
    <mergeCell ref="B19:D19"/>
    <mergeCell ref="K19:L20"/>
    <mergeCell ref="M19:M20"/>
    <mergeCell ref="N19:N20"/>
    <mergeCell ref="B20:D20"/>
    <mergeCell ref="B28:H28"/>
    <mergeCell ref="I28:J28"/>
    <mergeCell ref="B29:H29"/>
    <mergeCell ref="I29:J29"/>
    <mergeCell ref="B22:D22"/>
    <mergeCell ref="B23:D23"/>
    <mergeCell ref="B26:H26"/>
    <mergeCell ref="I26:J26"/>
    <mergeCell ref="B27:H27"/>
    <mergeCell ref="I27:J27"/>
  </mergeCells>
  <conditionalFormatting sqref="J7:J13">
    <cfRule type="cellIs" dxfId="0" priority="1" operator="lessThan">
      <formula>C7</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
  <dimension ref="A1:EF7"/>
  <sheetViews>
    <sheetView showGridLines="0" topLeftCell="F1" zoomScaleNormal="100" workbookViewId="0">
      <selection activeCell="N39" sqref="N39"/>
    </sheetView>
  </sheetViews>
  <sheetFormatPr defaultRowHeight="14.5" x14ac:dyDescent="0.35"/>
  <cols>
    <col min="8" max="8" width="9.08984375" customWidth="1"/>
  </cols>
  <sheetData>
    <row r="1" spans="1:136" x14ac:dyDescent="0.35">
      <c r="E1" s="1"/>
      <c r="F1" s="1"/>
      <c r="G1" s="1"/>
      <c r="H1" s="1"/>
    </row>
    <row r="2" spans="1:136" ht="23.5" x14ac:dyDescent="0.55000000000000004">
      <c r="A2" s="307" t="s">
        <v>2</v>
      </c>
      <c r="B2" s="278"/>
      <c r="C2" s="278"/>
      <c r="D2" s="278"/>
      <c r="E2" s="303" t="s">
        <v>27</v>
      </c>
      <c r="F2" s="303"/>
      <c r="G2" s="303"/>
      <c r="H2" s="303"/>
      <c r="I2" s="304"/>
      <c r="J2" s="304"/>
      <c r="K2" s="304"/>
      <c r="L2" s="304"/>
      <c r="M2" s="304"/>
      <c r="N2" s="304"/>
    </row>
    <row r="3" spans="1:136" x14ac:dyDescent="0.35">
      <c r="A3" s="18"/>
      <c r="B3" s="18"/>
      <c r="C3" s="18"/>
      <c r="D3" s="18"/>
      <c r="E3" s="305" t="s">
        <v>29</v>
      </c>
      <c r="F3" s="306"/>
      <c r="G3" s="306"/>
      <c r="H3" s="306"/>
      <c r="I3" s="306"/>
      <c r="J3" s="306"/>
      <c r="K3" s="306"/>
      <c r="L3" s="306"/>
      <c r="M3" s="306"/>
    </row>
    <row r="7" spans="1:136" x14ac:dyDescent="0.35">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row>
  </sheetData>
  <mergeCells count="3">
    <mergeCell ref="E2:N2"/>
    <mergeCell ref="E3:M3"/>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21"/>
  <sheetViews>
    <sheetView workbookViewId="0">
      <selection activeCell="C21" sqref="C21"/>
    </sheetView>
  </sheetViews>
  <sheetFormatPr defaultRowHeight="14.5" x14ac:dyDescent="0.35"/>
  <cols>
    <col min="2" max="2" width="38.54296875" customWidth="1"/>
    <col min="3" max="3" width="38.90625" customWidth="1"/>
    <col min="4" max="4" width="17.90625" customWidth="1"/>
    <col min="5" max="5" width="20.6328125" customWidth="1"/>
  </cols>
  <sheetData>
    <row r="1" spans="1:5" ht="15" thickBot="1" x14ac:dyDescent="0.4"/>
    <row r="2" spans="1:5" ht="15.5" thickTop="1" thickBot="1" x14ac:dyDescent="0.4">
      <c r="B2" s="19"/>
      <c r="C2" s="330" t="s">
        <v>14</v>
      </c>
      <c r="D2" s="331"/>
      <c r="E2" s="331"/>
    </row>
    <row r="3" spans="1:5" ht="15.5" thickTop="1" thickBot="1" x14ac:dyDescent="0.4">
      <c r="C3" s="332" t="s">
        <v>13</v>
      </c>
      <c r="D3" s="333"/>
      <c r="E3" s="333"/>
    </row>
    <row r="4" spans="1:5" ht="26.25" customHeight="1" thickTop="1" thickBot="1" x14ac:dyDescent="0.4">
      <c r="A4" s="334" t="s">
        <v>131</v>
      </c>
      <c r="B4" s="334"/>
      <c r="C4" s="334"/>
      <c r="D4" s="334"/>
      <c r="E4" s="334"/>
    </row>
    <row r="5" spans="1:5" ht="18.75" customHeight="1" thickTop="1" thickBot="1" x14ac:dyDescent="0.4">
      <c r="A5" s="335" t="s">
        <v>263</v>
      </c>
      <c r="B5" s="335"/>
      <c r="C5" s="335"/>
      <c r="D5" s="335"/>
      <c r="E5" s="335"/>
    </row>
    <row r="6" spans="1:5" ht="24" thickTop="1" thickBot="1" x14ac:dyDescent="0.4">
      <c r="A6" s="336" t="s">
        <v>84</v>
      </c>
      <c r="B6" s="336" t="s">
        <v>85</v>
      </c>
      <c r="C6" s="336" t="s">
        <v>86</v>
      </c>
      <c r="D6" s="336" t="s">
        <v>25</v>
      </c>
      <c r="E6" s="336" t="s">
        <v>26</v>
      </c>
    </row>
    <row r="7" spans="1:5" ht="15" thickTop="1" x14ac:dyDescent="0.35">
      <c r="A7" s="3"/>
      <c r="B7" s="4"/>
      <c r="C7" s="4"/>
      <c r="D7" s="4"/>
      <c r="E7" s="5"/>
    </row>
    <row r="8" spans="1:5" x14ac:dyDescent="0.35">
      <c r="A8" s="6"/>
      <c r="B8" s="7"/>
      <c r="C8" s="7"/>
      <c r="D8" s="7"/>
      <c r="E8" s="8"/>
    </row>
    <row r="9" spans="1:5" x14ac:dyDescent="0.35">
      <c r="A9" s="6"/>
      <c r="B9" s="7"/>
      <c r="C9" s="7"/>
      <c r="D9" s="7"/>
      <c r="E9" s="8"/>
    </row>
    <row r="10" spans="1:5" x14ac:dyDescent="0.35">
      <c r="A10" s="6"/>
      <c r="B10" s="7"/>
      <c r="C10" s="7"/>
      <c r="D10" s="7"/>
      <c r="E10" s="8"/>
    </row>
    <row r="11" spans="1:5" x14ac:dyDescent="0.35">
      <c r="A11" s="6"/>
      <c r="B11" s="7"/>
      <c r="C11" s="7"/>
      <c r="D11" s="7"/>
      <c r="E11" s="8"/>
    </row>
    <row r="12" spans="1:5" x14ac:dyDescent="0.35">
      <c r="A12" s="6"/>
      <c r="B12" s="7"/>
      <c r="C12" s="7"/>
      <c r="D12" s="7"/>
      <c r="E12" s="8"/>
    </row>
    <row r="13" spans="1:5" x14ac:dyDescent="0.35">
      <c r="A13" s="6"/>
      <c r="B13" s="7"/>
      <c r="C13" s="7"/>
      <c r="D13" s="7"/>
      <c r="E13" s="8"/>
    </row>
    <row r="14" spans="1:5" x14ac:dyDescent="0.35">
      <c r="A14" s="6"/>
      <c r="B14" s="7"/>
      <c r="C14" s="7"/>
      <c r="D14" s="7"/>
      <c r="E14" s="8"/>
    </row>
    <row r="15" spans="1:5" x14ac:dyDescent="0.35">
      <c r="A15" s="6"/>
      <c r="B15" s="7"/>
      <c r="C15" s="7"/>
      <c r="D15" s="7"/>
      <c r="E15" s="8"/>
    </row>
    <row r="16" spans="1:5" x14ac:dyDescent="0.35">
      <c r="A16" s="6"/>
      <c r="B16" s="7"/>
      <c r="C16" s="7"/>
      <c r="D16" s="7"/>
      <c r="E16" s="8"/>
    </row>
    <row r="17" spans="1:5" x14ac:dyDescent="0.35">
      <c r="A17" s="6"/>
      <c r="B17" s="7"/>
      <c r="C17" s="7"/>
      <c r="D17" s="7"/>
      <c r="E17" s="8"/>
    </row>
    <row r="18" spans="1:5" x14ac:dyDescent="0.35">
      <c r="A18" s="6"/>
      <c r="B18" s="7"/>
      <c r="C18" s="7"/>
      <c r="D18" s="7"/>
      <c r="E18" s="8"/>
    </row>
    <row r="19" spans="1:5" x14ac:dyDescent="0.35">
      <c r="A19" s="6"/>
      <c r="B19" s="7"/>
      <c r="C19" s="7"/>
      <c r="D19" s="7"/>
      <c r="E19" s="8"/>
    </row>
    <row r="20" spans="1:5" ht="15" thickBot="1" x14ac:dyDescent="0.4">
      <c r="A20" s="9"/>
      <c r="B20" s="10"/>
      <c r="C20" s="10"/>
      <c r="D20" s="10"/>
      <c r="E20" s="11"/>
    </row>
    <row r="21" spans="1:5" ht="15" thickTop="1" x14ac:dyDescent="0.35"/>
  </sheetData>
  <mergeCells count="4">
    <mergeCell ref="A4:E4"/>
    <mergeCell ref="D2:E2"/>
    <mergeCell ref="D3:E3"/>
    <mergeCell ref="A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Титульный лист</vt:lpstr>
      <vt:lpstr>Требования</vt:lpstr>
      <vt:lpstr>Результат проверки </vt:lpstr>
      <vt:lpstr>Результат проверки Перекрёсток</vt:lpstr>
      <vt:lpstr>Фото</vt:lpstr>
      <vt:lpstr>Действия по устранению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Pley</dc:creator>
  <cp:lastModifiedBy>Pridnya, Alexander</cp:lastModifiedBy>
  <cp:lastPrinted>2022-02-24T10:40:25Z</cp:lastPrinted>
  <dcterms:created xsi:type="dcterms:W3CDTF">2014-11-03T16:53:25Z</dcterms:created>
  <dcterms:modified xsi:type="dcterms:W3CDTF">2025-12-17T12:45:19Z</dcterms:modified>
</cp:coreProperties>
</file>